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19440" windowHeight="12240" tabRatio="831"/>
  </bookViews>
  <sheets>
    <sheet name="DR Score" sheetId="17" r:id="rId1"/>
    <sheet name="Draw" sheetId="22" r:id="rId2"/>
    <sheet name="CT Score" sheetId="18" r:id="rId3"/>
  </sheets>
  <definedNames>
    <definedName name="_xlnm.Print_Area" localSheetId="2">'CT Score'!$A$1:$R$102</definedName>
    <definedName name="_xlnm.Print_Area" localSheetId="0">'DR Score'!$A$1:$T$94</definedName>
    <definedName name="_xlnm.Print_Area" localSheetId="1">Draw!$A$1:$E$160</definedName>
    <definedName name="_xlnm.Print_Titles" localSheetId="2">'CT Score'!$1:$5</definedName>
    <definedName name="_xlnm.Print_Titles" localSheetId="0">'DR Score'!$1:$5</definedName>
  </definedNames>
  <calcPr calcId="114210" fullCalcOnLoad="1" concurrentCalc="0"/>
</workbook>
</file>

<file path=xl/calcChain.xml><?xml version="1.0" encoding="utf-8"?>
<calcChain xmlns="http://schemas.openxmlformats.org/spreadsheetml/2006/main">
  <c r="R94" i="18"/>
  <c r="R8"/>
  <c r="R9"/>
  <c r="R10"/>
  <c r="R11"/>
  <c r="R12"/>
  <c r="R13"/>
  <c r="R14"/>
  <c r="R15"/>
  <c r="R17"/>
  <c r="R18"/>
  <c r="R19"/>
  <c r="R20"/>
  <c r="R21"/>
  <c r="R22"/>
  <c r="R23"/>
  <c r="R25"/>
  <c r="R26"/>
  <c r="R27"/>
  <c r="R28"/>
  <c r="R29"/>
  <c r="R30"/>
  <c r="R31"/>
  <c r="R32"/>
  <c r="R33"/>
  <c r="R34"/>
  <c r="R35"/>
  <c r="R36"/>
  <c r="R37"/>
  <c r="R39"/>
  <c r="R40"/>
  <c r="R41"/>
  <c r="R42"/>
  <c r="R43"/>
  <c r="R44"/>
  <c r="R45"/>
  <c r="R47"/>
  <c r="R48"/>
  <c r="R49"/>
  <c r="R50"/>
  <c r="R51"/>
  <c r="R52"/>
  <c r="R53"/>
  <c r="R55"/>
  <c r="R56"/>
  <c r="R57"/>
  <c r="R58"/>
  <c r="R59"/>
  <c r="R60"/>
  <c r="R61"/>
  <c r="R63"/>
  <c r="R64"/>
  <c r="R65"/>
  <c r="R66"/>
  <c r="R67"/>
  <c r="R68"/>
  <c r="R69"/>
  <c r="R70"/>
  <c r="R72"/>
  <c r="R73"/>
  <c r="R74"/>
  <c r="R75"/>
  <c r="R76"/>
  <c r="R77"/>
  <c r="R78"/>
  <c r="R79"/>
  <c r="R80"/>
  <c r="R81"/>
  <c r="R83"/>
  <c r="R84"/>
  <c r="R85"/>
  <c r="R86"/>
  <c r="R87"/>
  <c r="R88"/>
  <c r="R89"/>
  <c r="R90"/>
  <c r="R91"/>
  <c r="R92"/>
  <c r="R95"/>
  <c r="R96"/>
  <c r="R97"/>
  <c r="R98"/>
  <c r="R99"/>
  <c r="R100"/>
  <c r="R101"/>
  <c r="R102"/>
  <c r="R103"/>
  <c r="R104"/>
  <c r="R105"/>
  <c r="L7"/>
  <c r="M7"/>
  <c r="I7"/>
  <c r="T7"/>
  <c r="R7"/>
  <c r="S9" i="17"/>
  <c r="S10"/>
  <c r="S11"/>
  <c r="S12"/>
  <c r="S14"/>
  <c r="S15"/>
  <c r="S16"/>
  <c r="S17"/>
  <c r="S18"/>
  <c r="S19"/>
  <c r="S20"/>
  <c r="S21"/>
  <c r="S22"/>
  <c r="S23"/>
  <c r="S24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5"/>
  <c r="S46"/>
  <c r="S47"/>
  <c r="S48"/>
  <c r="S49"/>
  <c r="S50"/>
  <c r="S51"/>
  <c r="S52"/>
  <c r="S53"/>
  <c r="S54"/>
  <c r="S55"/>
  <c r="S57"/>
  <c r="S58"/>
  <c r="S59"/>
  <c r="S60"/>
  <c r="S61"/>
  <c r="S62"/>
  <c r="S64"/>
  <c r="S65"/>
  <c r="S66"/>
  <c r="S67"/>
  <c r="S68"/>
  <c r="S69"/>
  <c r="S71"/>
  <c r="S72"/>
  <c r="S73"/>
  <c r="S74"/>
  <c r="S75"/>
  <c r="S76"/>
  <c r="S77"/>
  <c r="S78"/>
  <c r="S79"/>
  <c r="S81"/>
  <c r="S82"/>
  <c r="S83"/>
  <c r="S84"/>
  <c r="S85"/>
  <c r="S86"/>
  <c r="S88"/>
  <c r="S89"/>
  <c r="S90"/>
  <c r="S91"/>
  <c r="S92"/>
  <c r="S93"/>
  <c r="S94"/>
  <c r="S8"/>
  <c r="M7"/>
  <c r="H7"/>
  <c r="S7"/>
  <c r="H9"/>
  <c r="M9"/>
  <c r="T9"/>
  <c r="O9"/>
  <c r="J9"/>
  <c r="Q9"/>
  <c r="H8"/>
  <c r="M8"/>
  <c r="T8"/>
  <c r="O8"/>
  <c r="J8"/>
  <c r="Q8"/>
  <c r="H59"/>
  <c r="M59"/>
  <c r="T59"/>
  <c r="O59"/>
  <c r="J59"/>
  <c r="Q59"/>
  <c r="H65"/>
  <c r="M65"/>
  <c r="T65"/>
  <c r="O65"/>
  <c r="J65"/>
  <c r="Q65"/>
  <c r="H64"/>
  <c r="M64"/>
  <c r="T64"/>
  <c r="O64"/>
  <c r="J64"/>
  <c r="Q64"/>
  <c r="H58"/>
  <c r="M58"/>
  <c r="T58"/>
  <c r="O58"/>
  <c r="J58"/>
  <c r="Q58"/>
  <c r="H57"/>
  <c r="M57"/>
  <c r="T57"/>
  <c r="O57"/>
  <c r="J57"/>
  <c r="Q57"/>
  <c r="H69"/>
  <c r="M69"/>
  <c r="T69"/>
  <c r="T79"/>
  <c r="T86"/>
  <c r="I98" i="18"/>
  <c r="T98"/>
  <c r="J98"/>
  <c r="L98"/>
  <c r="M98"/>
  <c r="P98"/>
  <c r="I97"/>
  <c r="T97"/>
  <c r="J97"/>
  <c r="L97"/>
  <c r="M97"/>
  <c r="P97"/>
  <c r="I96"/>
  <c r="T96"/>
  <c r="J96"/>
  <c r="L96"/>
  <c r="M96"/>
  <c r="P96"/>
  <c r="I95"/>
  <c r="T95"/>
  <c r="J95"/>
  <c r="L95"/>
  <c r="M95"/>
  <c r="P95"/>
  <c r="I94"/>
  <c r="T94"/>
  <c r="J94"/>
  <c r="L94"/>
  <c r="M94"/>
  <c r="P94"/>
  <c r="I67"/>
  <c r="T67"/>
  <c r="J67"/>
  <c r="L67"/>
  <c r="M67"/>
  <c r="P67"/>
  <c r="I66"/>
  <c r="T66"/>
  <c r="J66"/>
  <c r="L66"/>
  <c r="M66"/>
  <c r="P66"/>
  <c r="I65"/>
  <c r="T65"/>
  <c r="J65"/>
  <c r="L65"/>
  <c r="M65"/>
  <c r="P65"/>
  <c r="I64"/>
  <c r="T64"/>
  <c r="J64"/>
  <c r="L64"/>
  <c r="M64"/>
  <c r="P64"/>
  <c r="I63"/>
  <c r="T63"/>
  <c r="J63"/>
  <c r="L63"/>
  <c r="M63"/>
  <c r="P63"/>
  <c r="I60"/>
  <c r="T60"/>
  <c r="J60"/>
  <c r="L60"/>
  <c r="M60"/>
  <c r="P60"/>
  <c r="I59"/>
  <c r="T59"/>
  <c r="J59"/>
  <c r="L59"/>
  <c r="M59"/>
  <c r="P59"/>
  <c r="I58"/>
  <c r="T58"/>
  <c r="J58"/>
  <c r="L58"/>
  <c r="M58"/>
  <c r="P58"/>
  <c r="I57"/>
  <c r="T57"/>
  <c r="J57"/>
  <c r="L57"/>
  <c r="M57"/>
  <c r="P57"/>
  <c r="I56"/>
  <c r="T56"/>
  <c r="J56"/>
  <c r="L56"/>
  <c r="M56"/>
  <c r="P56"/>
  <c r="I52"/>
  <c r="T52"/>
  <c r="J52"/>
  <c r="L52"/>
  <c r="M52"/>
  <c r="P52"/>
  <c r="I51"/>
  <c r="T51"/>
  <c r="J51"/>
  <c r="L51"/>
  <c r="M51"/>
  <c r="P51"/>
  <c r="I50"/>
  <c r="T50"/>
  <c r="J50"/>
  <c r="L50"/>
  <c r="M50"/>
  <c r="P50"/>
  <c r="I49"/>
  <c r="T49"/>
  <c r="J49"/>
  <c r="L49"/>
  <c r="M49"/>
  <c r="P49"/>
  <c r="I48"/>
  <c r="T48"/>
  <c r="J48"/>
  <c r="L48"/>
  <c r="M48"/>
  <c r="P48"/>
  <c r="I44"/>
  <c r="T44"/>
  <c r="J44"/>
  <c r="L44"/>
  <c r="M44"/>
  <c r="P44"/>
  <c r="I43"/>
  <c r="T43"/>
  <c r="J43"/>
  <c r="L43"/>
  <c r="M43"/>
  <c r="P43"/>
  <c r="I42"/>
  <c r="T42"/>
  <c r="J42"/>
  <c r="L42"/>
  <c r="M42"/>
  <c r="P42"/>
  <c r="I41"/>
  <c r="T41"/>
  <c r="J41"/>
  <c r="L41"/>
  <c r="M41"/>
  <c r="P41"/>
  <c r="I40"/>
  <c r="T40"/>
  <c r="J40"/>
  <c r="L40"/>
  <c r="M40"/>
  <c r="P40"/>
  <c r="I53"/>
  <c r="J53"/>
  <c r="M53"/>
  <c r="P53"/>
  <c r="I17"/>
  <c r="T17"/>
  <c r="I18"/>
  <c r="T18"/>
  <c r="I19"/>
  <c r="T19"/>
  <c r="I20"/>
  <c r="T20"/>
  <c r="I21"/>
  <c r="T21"/>
  <c r="I22"/>
  <c r="T22"/>
  <c r="I23"/>
  <c r="T23"/>
  <c r="I25"/>
  <c r="T25"/>
  <c r="I26"/>
  <c r="T26"/>
  <c r="I27"/>
  <c r="T27"/>
  <c r="I28"/>
  <c r="T28"/>
  <c r="I29"/>
  <c r="T29"/>
  <c r="I30"/>
  <c r="T30"/>
  <c r="I31"/>
  <c r="T31"/>
  <c r="I32"/>
  <c r="T32"/>
  <c r="I33"/>
  <c r="T33"/>
  <c r="I34"/>
  <c r="T34"/>
  <c r="I35"/>
  <c r="T35"/>
  <c r="I36"/>
  <c r="T36"/>
  <c r="I37"/>
  <c r="T37"/>
  <c r="I39"/>
  <c r="T39"/>
  <c r="I45"/>
  <c r="T45"/>
  <c r="I47"/>
  <c r="T47"/>
  <c r="T53"/>
  <c r="I55"/>
  <c r="T55"/>
  <c r="I61"/>
  <c r="T61"/>
  <c r="I68"/>
  <c r="T68"/>
  <c r="I69"/>
  <c r="T69"/>
  <c r="I70"/>
  <c r="T70"/>
  <c r="I72"/>
  <c r="T72"/>
  <c r="I73"/>
  <c r="T73"/>
  <c r="I74"/>
  <c r="T74"/>
  <c r="I75"/>
  <c r="T75"/>
  <c r="I76"/>
  <c r="T76"/>
  <c r="I77"/>
  <c r="T77"/>
  <c r="I78"/>
  <c r="T78"/>
  <c r="I79"/>
  <c r="T79"/>
  <c r="I80"/>
  <c r="T80"/>
  <c r="I81"/>
  <c r="T81"/>
  <c r="I83"/>
  <c r="T83"/>
  <c r="I84"/>
  <c r="T84"/>
  <c r="I85"/>
  <c r="T85"/>
  <c r="I86"/>
  <c r="T86"/>
  <c r="I87"/>
  <c r="T87"/>
  <c r="I88"/>
  <c r="T88"/>
  <c r="I89"/>
  <c r="T89"/>
  <c r="I90"/>
  <c r="T90"/>
  <c r="I91"/>
  <c r="T91"/>
  <c r="I92"/>
  <c r="T92"/>
  <c r="I99"/>
  <c r="T99"/>
  <c r="I100"/>
  <c r="T100"/>
  <c r="I101"/>
  <c r="T101"/>
  <c r="I102"/>
  <c r="T102"/>
  <c r="I103"/>
  <c r="T103"/>
  <c r="I104"/>
  <c r="T104"/>
  <c r="I105"/>
  <c r="T105"/>
  <c r="I8"/>
  <c r="T8"/>
  <c r="I9"/>
  <c r="T9"/>
  <c r="I10"/>
  <c r="T10"/>
  <c r="I11"/>
  <c r="T11"/>
  <c r="I12"/>
  <c r="T12"/>
  <c r="I13"/>
  <c r="T13"/>
  <c r="I14"/>
  <c r="T14"/>
  <c r="I15"/>
  <c r="T15"/>
  <c r="H89" i="17"/>
  <c r="J89"/>
  <c r="M89"/>
  <c r="O89"/>
  <c r="H90"/>
  <c r="J90"/>
  <c r="M90"/>
  <c r="O90"/>
  <c r="H91"/>
  <c r="J91"/>
  <c r="M91"/>
  <c r="O91"/>
  <c r="H92"/>
  <c r="J92"/>
  <c r="M92"/>
  <c r="O92"/>
  <c r="H93"/>
  <c r="J93"/>
  <c r="M93"/>
  <c r="O93"/>
  <c r="H94"/>
  <c r="J94"/>
  <c r="M94"/>
  <c r="O94"/>
  <c r="O88"/>
  <c r="M88"/>
  <c r="J88"/>
  <c r="H88"/>
  <c r="H82"/>
  <c r="J82"/>
  <c r="M82"/>
  <c r="O82"/>
  <c r="H83"/>
  <c r="J83"/>
  <c r="M83"/>
  <c r="O83"/>
  <c r="H84"/>
  <c r="J84"/>
  <c r="M84"/>
  <c r="O84"/>
  <c r="H85"/>
  <c r="J85"/>
  <c r="M85"/>
  <c r="O85"/>
  <c r="H86"/>
  <c r="J86"/>
  <c r="M86"/>
  <c r="O86"/>
  <c r="O81"/>
  <c r="M81"/>
  <c r="J81"/>
  <c r="H81"/>
  <c r="H72"/>
  <c r="J72"/>
  <c r="M72"/>
  <c r="O72"/>
  <c r="H73"/>
  <c r="J73"/>
  <c r="M73"/>
  <c r="O73"/>
  <c r="H74"/>
  <c r="J74"/>
  <c r="M74"/>
  <c r="O74"/>
  <c r="H75"/>
  <c r="J75"/>
  <c r="M75"/>
  <c r="O75"/>
  <c r="H76"/>
  <c r="J76"/>
  <c r="M76"/>
  <c r="O76"/>
  <c r="H77"/>
  <c r="J77"/>
  <c r="M77"/>
  <c r="O77"/>
  <c r="H78"/>
  <c r="J78"/>
  <c r="M78"/>
  <c r="O78"/>
  <c r="H79"/>
  <c r="J79"/>
  <c r="M79"/>
  <c r="O79"/>
  <c r="O71"/>
  <c r="M71"/>
  <c r="J71"/>
  <c r="H71"/>
  <c r="H67"/>
  <c r="J67"/>
  <c r="M67"/>
  <c r="O67"/>
  <c r="H68"/>
  <c r="J68"/>
  <c r="M68"/>
  <c r="O68"/>
  <c r="J69"/>
  <c r="O69"/>
  <c r="O66"/>
  <c r="M66"/>
  <c r="J66"/>
  <c r="H66"/>
  <c r="H61"/>
  <c r="J61"/>
  <c r="M61"/>
  <c r="O61"/>
  <c r="H62"/>
  <c r="J62"/>
  <c r="M62"/>
  <c r="O62"/>
  <c r="O60"/>
  <c r="M60"/>
  <c r="J60"/>
  <c r="H60"/>
  <c r="H46"/>
  <c r="J46"/>
  <c r="M46"/>
  <c r="O46"/>
  <c r="H47"/>
  <c r="J47"/>
  <c r="M47"/>
  <c r="O47"/>
  <c r="H48"/>
  <c r="J48"/>
  <c r="M48"/>
  <c r="O48"/>
  <c r="H49"/>
  <c r="J49"/>
  <c r="M49"/>
  <c r="O49"/>
  <c r="H50"/>
  <c r="J50"/>
  <c r="M50"/>
  <c r="O50"/>
  <c r="H51"/>
  <c r="J51"/>
  <c r="M51"/>
  <c r="O51"/>
  <c r="H52"/>
  <c r="J52"/>
  <c r="M52"/>
  <c r="O52"/>
  <c r="H53"/>
  <c r="J53"/>
  <c r="M53"/>
  <c r="O53"/>
  <c r="H54"/>
  <c r="J54"/>
  <c r="M54"/>
  <c r="O54"/>
  <c r="H55"/>
  <c r="J55"/>
  <c r="M55"/>
  <c r="O55"/>
  <c r="O45"/>
  <c r="M45"/>
  <c r="J45"/>
  <c r="H45"/>
  <c r="H27"/>
  <c r="J27"/>
  <c r="M27"/>
  <c r="O27"/>
  <c r="H28"/>
  <c r="J28"/>
  <c r="M28"/>
  <c r="O28"/>
  <c r="H29"/>
  <c r="J29"/>
  <c r="M29"/>
  <c r="O29"/>
  <c r="H30"/>
  <c r="J30"/>
  <c r="M30"/>
  <c r="O30"/>
  <c r="H31"/>
  <c r="J31"/>
  <c r="M31"/>
  <c r="O31"/>
  <c r="H32"/>
  <c r="J32"/>
  <c r="M32"/>
  <c r="O32"/>
  <c r="H33"/>
  <c r="J33"/>
  <c r="M33"/>
  <c r="O33"/>
  <c r="H34"/>
  <c r="J34"/>
  <c r="M34"/>
  <c r="O34"/>
  <c r="H35"/>
  <c r="J35"/>
  <c r="M35"/>
  <c r="O35"/>
  <c r="H36"/>
  <c r="J36"/>
  <c r="M36"/>
  <c r="O36"/>
  <c r="H37"/>
  <c r="J37"/>
  <c r="M37"/>
  <c r="O37"/>
  <c r="H38"/>
  <c r="J38"/>
  <c r="M38"/>
  <c r="O38"/>
  <c r="H39"/>
  <c r="J39"/>
  <c r="M39"/>
  <c r="O39"/>
  <c r="H40"/>
  <c r="J40"/>
  <c r="M40"/>
  <c r="O40"/>
  <c r="H41"/>
  <c r="J41"/>
  <c r="M41"/>
  <c r="O41"/>
  <c r="H42"/>
  <c r="J42"/>
  <c r="M42"/>
  <c r="O42"/>
  <c r="H43"/>
  <c r="J43"/>
  <c r="M43"/>
  <c r="O43"/>
  <c r="O26"/>
  <c r="M26"/>
  <c r="J26"/>
  <c r="H26"/>
  <c r="H15"/>
  <c r="J15"/>
  <c r="M15"/>
  <c r="O15"/>
  <c r="H16"/>
  <c r="J16"/>
  <c r="M16"/>
  <c r="O16"/>
  <c r="H17"/>
  <c r="J17"/>
  <c r="M17"/>
  <c r="O17"/>
  <c r="H18"/>
  <c r="J18"/>
  <c r="M18"/>
  <c r="O18"/>
  <c r="H19"/>
  <c r="J19"/>
  <c r="M19"/>
  <c r="O19"/>
  <c r="H20"/>
  <c r="J20"/>
  <c r="M20"/>
  <c r="O20"/>
  <c r="H21"/>
  <c r="J21"/>
  <c r="M21"/>
  <c r="O21"/>
  <c r="H22"/>
  <c r="J22"/>
  <c r="M22"/>
  <c r="O22"/>
  <c r="H23"/>
  <c r="J23"/>
  <c r="M23"/>
  <c r="O23"/>
  <c r="H24"/>
  <c r="J24"/>
  <c r="M24"/>
  <c r="O24"/>
  <c r="O14"/>
  <c r="M14"/>
  <c r="J14"/>
  <c r="H14"/>
  <c r="H10"/>
  <c r="J10"/>
  <c r="M10"/>
  <c r="O10"/>
  <c r="H11"/>
  <c r="J11"/>
  <c r="M11"/>
  <c r="O11"/>
  <c r="H12"/>
  <c r="J12"/>
  <c r="M12"/>
  <c r="O12"/>
  <c r="O7"/>
  <c r="J7"/>
  <c r="T10"/>
  <c r="T7"/>
  <c r="Q89"/>
  <c r="Q90"/>
  <c r="Q91"/>
  <c r="Q92"/>
  <c r="Q93"/>
  <c r="Q94"/>
  <c r="Q88"/>
  <c r="Q82"/>
  <c r="Q83"/>
  <c r="Q84"/>
  <c r="Q85"/>
  <c r="Q86"/>
  <c r="Q81"/>
  <c r="Q72"/>
  <c r="Q73"/>
  <c r="Q74"/>
  <c r="Q75"/>
  <c r="Q76"/>
  <c r="Q77"/>
  <c r="Q78"/>
  <c r="Q79"/>
  <c r="Q71"/>
  <c r="Q67"/>
  <c r="Q68"/>
  <c r="Q69"/>
  <c r="Q66"/>
  <c r="Q62"/>
  <c r="Q61"/>
  <c r="Q60"/>
  <c r="Q46"/>
  <c r="Q47"/>
  <c r="Q48"/>
  <c r="Q49"/>
  <c r="Q50"/>
  <c r="Q51"/>
  <c r="Q52"/>
  <c r="Q53"/>
  <c r="Q54"/>
  <c r="Q55"/>
  <c r="Q45"/>
  <c r="Q38"/>
  <c r="T38"/>
  <c r="Q39"/>
  <c r="T39"/>
  <c r="Q40"/>
  <c r="T40"/>
  <c r="Q41"/>
  <c r="T41"/>
  <c r="Q42"/>
  <c r="T42"/>
  <c r="Q43"/>
  <c r="T43"/>
  <c r="T89"/>
  <c r="T90"/>
  <c r="T91"/>
  <c r="T92"/>
  <c r="T93"/>
  <c r="T94"/>
  <c r="J17" i="18"/>
  <c r="L17"/>
  <c r="M17"/>
  <c r="P17"/>
  <c r="J18"/>
  <c r="L18"/>
  <c r="M18"/>
  <c r="P18"/>
  <c r="J19"/>
  <c r="L19"/>
  <c r="M19"/>
  <c r="P19"/>
  <c r="J34"/>
  <c r="L34"/>
  <c r="M34"/>
  <c r="P34"/>
  <c r="J35"/>
  <c r="L35"/>
  <c r="M35"/>
  <c r="P35"/>
  <c r="J36"/>
  <c r="L36"/>
  <c r="M36"/>
  <c r="P36"/>
  <c r="J22"/>
  <c r="L22"/>
  <c r="M22"/>
  <c r="P22"/>
  <c r="J7"/>
  <c r="P7"/>
  <c r="J9"/>
  <c r="L9"/>
  <c r="M9"/>
  <c r="P9"/>
  <c r="J10"/>
  <c r="L10"/>
  <c r="M10"/>
  <c r="P10"/>
  <c r="J11"/>
  <c r="L11"/>
  <c r="M11"/>
  <c r="P11"/>
  <c r="J12"/>
  <c r="L12"/>
  <c r="M12"/>
  <c r="P12"/>
  <c r="J13"/>
  <c r="L13"/>
  <c r="M13"/>
  <c r="P13"/>
  <c r="J14"/>
  <c r="L14"/>
  <c r="M14"/>
  <c r="P14"/>
  <c r="J15"/>
  <c r="L15"/>
  <c r="M15"/>
  <c r="P15"/>
  <c r="J72"/>
  <c r="L72"/>
  <c r="M72"/>
  <c r="P72"/>
  <c r="L100"/>
  <c r="M100"/>
  <c r="J100"/>
  <c r="P100"/>
  <c r="L99"/>
  <c r="M99"/>
  <c r="J99"/>
  <c r="P99"/>
  <c r="L101"/>
  <c r="M101"/>
  <c r="J101"/>
  <c r="J21"/>
  <c r="L79"/>
  <c r="M79"/>
  <c r="J79"/>
  <c r="L90"/>
  <c r="M90"/>
  <c r="J90"/>
  <c r="L86"/>
  <c r="M86"/>
  <c r="J86"/>
  <c r="L85"/>
  <c r="M85"/>
  <c r="J85"/>
  <c r="L76"/>
  <c r="M76"/>
  <c r="J76"/>
  <c r="L74"/>
  <c r="M74"/>
  <c r="J74"/>
  <c r="L81"/>
  <c r="M81"/>
  <c r="J81"/>
  <c r="L80"/>
  <c r="M80"/>
  <c r="J80"/>
  <c r="L31"/>
  <c r="M31"/>
  <c r="J31"/>
  <c r="L33"/>
  <c r="M33"/>
  <c r="J33"/>
  <c r="P33"/>
  <c r="L8"/>
  <c r="M8"/>
  <c r="J8"/>
  <c r="T83" i="17"/>
  <c r="Q7"/>
  <c r="Q11"/>
  <c r="Q28"/>
  <c r="Q35"/>
  <c r="T35"/>
  <c r="Q18"/>
  <c r="Q17"/>
  <c r="Q15"/>
  <c r="Q19"/>
  <c r="Q30"/>
  <c r="Q26"/>
  <c r="Q22"/>
  <c r="J69" i="18"/>
  <c r="J70"/>
  <c r="J68"/>
  <c r="J39"/>
  <c r="J25"/>
  <c r="J28"/>
  <c r="J30"/>
  <c r="L30"/>
  <c r="M30"/>
  <c r="P30"/>
  <c r="J27"/>
  <c r="J32"/>
  <c r="L32"/>
  <c r="M32"/>
  <c r="P32"/>
  <c r="T34" i="17"/>
  <c r="L70" i="18"/>
  <c r="M70"/>
  <c r="L69"/>
  <c r="M69"/>
  <c r="L68"/>
  <c r="M68"/>
  <c r="L47"/>
  <c r="L53"/>
  <c r="L39"/>
  <c r="M39"/>
  <c r="P39"/>
  <c r="P4"/>
  <c r="J20"/>
  <c r="L20"/>
  <c r="M20"/>
  <c r="L21"/>
  <c r="M21"/>
  <c r="J23"/>
  <c r="L23"/>
  <c r="M23"/>
  <c r="L25"/>
  <c r="M25"/>
  <c r="J29"/>
  <c r="L29"/>
  <c r="M29"/>
  <c r="L28"/>
  <c r="M28"/>
  <c r="J26"/>
  <c r="L26"/>
  <c r="M26"/>
  <c r="L27"/>
  <c r="M27"/>
  <c r="J37"/>
  <c r="L37"/>
  <c r="M37"/>
  <c r="J45"/>
  <c r="L45"/>
  <c r="M45"/>
  <c r="J47"/>
  <c r="M47"/>
  <c r="P47"/>
  <c r="J55"/>
  <c r="L55"/>
  <c r="M55"/>
  <c r="J61"/>
  <c r="L61"/>
  <c r="M61"/>
  <c r="J78"/>
  <c r="L78"/>
  <c r="M78"/>
  <c r="J75"/>
  <c r="L75"/>
  <c r="M75"/>
  <c r="J77"/>
  <c r="L77"/>
  <c r="M77"/>
  <c r="J73"/>
  <c r="L73"/>
  <c r="M73"/>
  <c r="P73"/>
  <c r="J87"/>
  <c r="L87"/>
  <c r="M87"/>
  <c r="J89"/>
  <c r="L89"/>
  <c r="M89"/>
  <c r="J91"/>
  <c r="L91"/>
  <c r="M91"/>
  <c r="J88"/>
  <c r="L88"/>
  <c r="M88"/>
  <c r="J84"/>
  <c r="L84"/>
  <c r="M84"/>
  <c r="J83"/>
  <c r="L83"/>
  <c r="M83"/>
  <c r="J92"/>
  <c r="L92"/>
  <c r="M92"/>
  <c r="J102"/>
  <c r="L102"/>
  <c r="M102"/>
  <c r="J103"/>
  <c r="L103"/>
  <c r="M103"/>
  <c r="J104"/>
  <c r="L104"/>
  <c r="M104"/>
  <c r="J105"/>
  <c r="L105"/>
  <c r="M105"/>
  <c r="Q4" i="17"/>
  <c r="Q12"/>
  <c r="Q10"/>
  <c r="T11"/>
  <c r="Q23"/>
  <c r="T22"/>
  <c r="Q14"/>
  <c r="Q21"/>
  <c r="Q16"/>
  <c r="T18"/>
  <c r="Q20"/>
  <c r="T24"/>
  <c r="Q24"/>
  <c r="Q37"/>
  <c r="Q36"/>
  <c r="Q33"/>
  <c r="Q32"/>
  <c r="T29"/>
  <c r="Q29"/>
  <c r="Q34"/>
  <c r="T27"/>
  <c r="Q27"/>
  <c r="Q31"/>
  <c r="T51"/>
  <c r="T26"/>
  <c r="T15"/>
  <c r="T21"/>
  <c r="T19"/>
  <c r="T85"/>
  <c r="T84"/>
  <c r="T82"/>
  <c r="T36"/>
  <c r="T81"/>
  <c r="T12"/>
  <c r="T16"/>
  <c r="P45" i="18"/>
  <c r="P61"/>
  <c r="P37"/>
  <c r="T68" i="17"/>
  <c r="P75" i="18"/>
  <c r="P77"/>
  <c r="T72" i="17"/>
  <c r="T62"/>
  <c r="P101" i="18"/>
  <c r="P79"/>
  <c r="P23"/>
  <c r="P21"/>
  <c r="P8"/>
  <c r="P27"/>
  <c r="T88" i="17"/>
  <c r="P28" i="18"/>
  <c r="T32" i="17"/>
  <c r="T60"/>
  <c r="P25" i="18"/>
  <c r="P87"/>
  <c r="P89"/>
  <c r="T61" i="17"/>
  <c r="T54"/>
  <c r="T77"/>
  <c r="T23"/>
  <c r="T30"/>
  <c r="T50"/>
  <c r="T17"/>
  <c r="T37"/>
  <c r="T14"/>
  <c r="P105" i="18"/>
  <c r="P104"/>
  <c r="P103"/>
  <c r="P102"/>
  <c r="P86"/>
  <c r="P90"/>
  <c r="P92"/>
  <c r="P84"/>
  <c r="P88"/>
  <c r="P91"/>
  <c r="P83"/>
  <c r="P81"/>
  <c r="P74"/>
  <c r="P78"/>
  <c r="P55"/>
  <c r="P20"/>
  <c r="T28" i="17"/>
  <c r="T74"/>
  <c r="T33"/>
  <c r="T52"/>
  <c r="T46"/>
  <c r="P68" i="18"/>
  <c r="P70"/>
  <c r="P26"/>
  <c r="P29"/>
  <c r="T45" i="17"/>
  <c r="T78"/>
  <c r="T76"/>
  <c r="T73"/>
  <c r="P85" i="18"/>
  <c r="P76"/>
  <c r="P80"/>
  <c r="P31"/>
  <c r="T75" i="17"/>
  <c r="T71"/>
  <c r="T66"/>
  <c r="T67"/>
  <c r="T55"/>
  <c r="T47"/>
  <c r="T48"/>
  <c r="T49"/>
  <c r="T53"/>
  <c r="T31"/>
  <c r="T20"/>
  <c r="P69" i="18"/>
</calcChain>
</file>

<file path=xl/sharedStrings.xml><?xml version="1.0" encoding="utf-8"?>
<sst xmlns="http://schemas.openxmlformats.org/spreadsheetml/2006/main" count="174" uniqueCount="132">
  <si>
    <t>Name</t>
  </si>
  <si>
    <t>Rider</t>
  </si>
  <si>
    <t>Horse</t>
  </si>
  <si>
    <t>Card No</t>
  </si>
  <si>
    <t>Club</t>
  </si>
  <si>
    <t>CL Judge</t>
  </si>
  <si>
    <t>SL Judge</t>
  </si>
  <si>
    <t>Test %</t>
  </si>
  <si>
    <t>Placing</t>
  </si>
  <si>
    <t>Points</t>
  </si>
  <si>
    <t>Combined Points</t>
  </si>
  <si>
    <t>Event Placing</t>
  </si>
  <si>
    <t>Test 1:D</t>
  </si>
  <si>
    <t>DRESSAGE</t>
  </si>
  <si>
    <t>SHOW JUMPING</t>
  </si>
  <si>
    <t>Back No.</t>
  </si>
  <si>
    <t>Avg Score</t>
  </si>
  <si>
    <t>Agr</t>
  </si>
  <si>
    <t>Jump Fault</t>
  </si>
  <si>
    <t>Time Fault</t>
  </si>
  <si>
    <t>Total Fault</t>
  </si>
  <si>
    <t>Jump Time</t>
  </si>
  <si>
    <t>Total Score</t>
  </si>
  <si>
    <t>Place</t>
  </si>
  <si>
    <t>Rider No</t>
  </si>
  <si>
    <t>Test 1</t>
  </si>
  <si>
    <t>Test 2</t>
  </si>
  <si>
    <t>Card</t>
  </si>
  <si>
    <t xml:space="preserve">Course time </t>
  </si>
  <si>
    <t>Result Published</t>
  </si>
  <si>
    <t>Test Ave</t>
  </si>
  <si>
    <t>Test 3:D</t>
  </si>
  <si>
    <t>Test 3:E</t>
  </si>
  <si>
    <t>Test 2:A</t>
  </si>
  <si>
    <t>Test W/T - B</t>
  </si>
  <si>
    <t>CLASS D1: Under 11 years</t>
  </si>
  <si>
    <t>CLASS D2 - 11 &amp; Under 13 years</t>
  </si>
  <si>
    <t>Test 2:D</t>
  </si>
  <si>
    <t>CLASS D4 - NOVICE</t>
  </si>
  <si>
    <t>CLASS D5: ELEMENTARY</t>
  </si>
  <si>
    <t>CLASS D7: Unofficial under 26 years</t>
  </si>
  <si>
    <t>Test 1.1(iv)</t>
  </si>
  <si>
    <t>COMBINED TRAINING</t>
  </si>
  <si>
    <t>RING 1</t>
  </si>
  <si>
    <t>RING 2</t>
  </si>
  <si>
    <t>CLASS D4: NOVICE</t>
  </si>
  <si>
    <t>CLASS C11 - OFFICIAL 12yrs &amp; Under - Test 1:E &amp; 70cm</t>
  </si>
  <si>
    <t xml:space="preserve">CLASS C12 - A1 - Test 1:E &amp; 80cm </t>
  </si>
  <si>
    <t>CLASS C13 - A2  -  Test 1:E &amp; 95cm</t>
  </si>
  <si>
    <t>CLASS C14 - A3  -  Test 1:E &amp; 1.10m</t>
  </si>
  <si>
    <t>CLASS C15 - B1 - TEST 2:E &amp; 80cm</t>
  </si>
  <si>
    <t>CLASS C16 - B2 - TEST 2:E &amp; 95cm</t>
  </si>
  <si>
    <t>CLASS C17 - B3 - TEST 2:E &amp; 1.10m</t>
  </si>
  <si>
    <t>CLASS C18 - 12YRS &amp; UNDER - Test Walk/Trot B &amp; 40cm</t>
  </si>
  <si>
    <t>Sunday 13th March 2011</t>
  </si>
  <si>
    <t>Tallebudgera Pony Club</t>
  </si>
  <si>
    <t xml:space="preserve">CLASS D3 - PRELIMINARY </t>
  </si>
  <si>
    <t>CLASS D6: UNOFFICIAL Under 11 yrs</t>
  </si>
  <si>
    <t>CLASS D7: Unofficial 11 &amp; under 26 years</t>
  </si>
  <si>
    <t>CLASS D9: Seniors</t>
  </si>
  <si>
    <t>CLASS D8: Unofficial 11 &amp; under 26 years</t>
  </si>
  <si>
    <t>TEST: 1D &amp; 1E</t>
  </si>
  <si>
    <t>TEST: 1E &amp; 2D</t>
  </si>
  <si>
    <t>TEST: 2D &amp; 2E</t>
  </si>
  <si>
    <t>TEST: 3D &amp; 3E</t>
  </si>
  <si>
    <t>Walk/Trot B &amp; C</t>
  </si>
  <si>
    <t>Prelim 1.1 (iii) &amp; 1.1 (iv)</t>
  </si>
  <si>
    <t>Novice 2A &amp; 2B</t>
  </si>
  <si>
    <t>CLASS C20 - SENIORS - Choose own height</t>
  </si>
  <si>
    <t>CLASS C19 - 13YRS &amp; UNDER 26 YRS - Test Walk/Trot B &amp; 60cm</t>
  </si>
  <si>
    <r>
      <t xml:space="preserve">S/L: </t>
    </r>
    <r>
      <rPr>
        <sz val="10"/>
        <rFont val="Arial"/>
      </rPr>
      <t>P.Senter</t>
    </r>
  </si>
  <si>
    <r>
      <t xml:space="preserve">C/L: </t>
    </r>
    <r>
      <rPr>
        <sz val="10"/>
        <rFont val="Arial"/>
      </rPr>
      <t>A.Keating</t>
    </r>
  </si>
  <si>
    <t>RING 1:</t>
  </si>
  <si>
    <t>RING 2:</t>
  </si>
  <si>
    <t>RING 3:</t>
  </si>
  <si>
    <t>RING 4:</t>
  </si>
  <si>
    <t>RING 4</t>
  </si>
  <si>
    <t>RING 3</t>
  </si>
  <si>
    <t xml:space="preserve">JUDGES </t>
  </si>
  <si>
    <t>RING PLAN</t>
  </si>
  <si>
    <t>PENCILLERS</t>
  </si>
  <si>
    <r>
      <t xml:space="preserve">S/L: </t>
    </r>
    <r>
      <rPr>
        <sz val="10"/>
        <rFont val="Arial"/>
      </rPr>
      <t>R. Newing</t>
    </r>
  </si>
  <si>
    <r>
      <t xml:space="preserve">C/L: </t>
    </r>
    <r>
      <rPr>
        <sz val="10"/>
        <rFont val="Arial"/>
      </rPr>
      <t>G. Smith</t>
    </r>
  </si>
  <si>
    <r>
      <t xml:space="preserve">C/L: </t>
    </r>
    <r>
      <rPr>
        <sz val="10"/>
        <rFont val="Arial"/>
      </rPr>
      <t>B. Douglas</t>
    </r>
  </si>
  <si>
    <r>
      <t xml:space="preserve">S/L: </t>
    </r>
    <r>
      <rPr>
        <sz val="10"/>
        <rFont val="Arial"/>
      </rPr>
      <t>D. Sherwood</t>
    </r>
  </si>
  <si>
    <r>
      <t xml:space="preserve">C/L: </t>
    </r>
    <r>
      <rPr>
        <sz val="10"/>
        <rFont val="Arial"/>
      </rPr>
      <t>P.Vircario</t>
    </r>
  </si>
  <si>
    <r>
      <rPr>
        <b/>
        <sz val="10"/>
        <rFont val="Arial"/>
        <family val="2"/>
      </rPr>
      <t>C/L:</t>
    </r>
    <r>
      <rPr>
        <sz val="10"/>
        <rFont val="Arial"/>
      </rPr>
      <t xml:space="preserve"> G.Veitch</t>
    </r>
  </si>
  <si>
    <r>
      <rPr>
        <b/>
        <sz val="10"/>
        <rFont val="Arial"/>
        <family val="2"/>
      </rPr>
      <t xml:space="preserve">S/L: </t>
    </r>
    <r>
      <rPr>
        <sz val="10"/>
        <rFont val="Arial"/>
      </rPr>
      <t>J.Bell</t>
    </r>
  </si>
  <si>
    <r>
      <rPr>
        <b/>
        <sz val="10"/>
        <rFont val="Arial"/>
        <family val="2"/>
      </rPr>
      <t>C/L:</t>
    </r>
    <r>
      <rPr>
        <sz val="10"/>
        <rFont val="Arial"/>
      </rPr>
      <t xml:space="preserve"> L.Simms</t>
    </r>
  </si>
  <si>
    <r>
      <rPr>
        <b/>
        <sz val="10"/>
        <rFont val="Arial"/>
        <family val="2"/>
      </rPr>
      <t>S/L:</t>
    </r>
    <r>
      <rPr>
        <sz val="10"/>
        <rFont val="Arial"/>
      </rPr>
      <t xml:space="preserve"> K.Hervey</t>
    </r>
  </si>
  <si>
    <r>
      <rPr>
        <b/>
        <sz val="10"/>
        <rFont val="Arial"/>
        <family val="2"/>
      </rPr>
      <t>C/L:</t>
    </r>
    <r>
      <rPr>
        <sz val="10"/>
        <rFont val="Arial"/>
      </rPr>
      <t xml:space="preserve"> E.Ashe</t>
    </r>
  </si>
  <si>
    <r>
      <rPr>
        <b/>
        <sz val="10"/>
        <rFont val="Arial"/>
        <family val="2"/>
      </rPr>
      <t>S/L:</t>
    </r>
    <r>
      <rPr>
        <sz val="10"/>
        <rFont val="Arial"/>
      </rPr>
      <t xml:space="preserve"> S.Baker</t>
    </r>
  </si>
  <si>
    <r>
      <rPr>
        <b/>
        <sz val="10"/>
        <rFont val="Arial"/>
        <family val="2"/>
      </rPr>
      <t>C/L:</t>
    </r>
    <r>
      <rPr>
        <sz val="10"/>
        <rFont val="Arial"/>
      </rPr>
      <t xml:space="preserve"> J.Jenkinson</t>
    </r>
  </si>
  <si>
    <r>
      <rPr>
        <b/>
        <sz val="10"/>
        <rFont val="Arial"/>
        <family val="2"/>
      </rPr>
      <t>8.00am</t>
    </r>
    <r>
      <rPr>
        <sz val="10"/>
        <rFont val="Arial"/>
      </rPr>
      <t xml:space="preserve">     -  D4 2.E</t>
    </r>
  </si>
  <si>
    <r>
      <rPr>
        <b/>
        <sz val="10"/>
        <rFont val="Arial"/>
        <family val="2"/>
      </rPr>
      <t>8.40am</t>
    </r>
    <r>
      <rPr>
        <sz val="10"/>
        <rFont val="Arial"/>
      </rPr>
      <t xml:space="preserve">     -  D5 3.E</t>
    </r>
  </si>
  <si>
    <r>
      <rPr>
        <b/>
        <sz val="10"/>
        <rFont val="Arial"/>
        <family val="2"/>
      </rPr>
      <t>9.00am</t>
    </r>
    <r>
      <rPr>
        <sz val="10"/>
        <rFont val="Arial"/>
      </rPr>
      <t xml:space="preserve">     -  D2 2.D</t>
    </r>
  </si>
  <si>
    <r>
      <rPr>
        <b/>
        <sz val="10"/>
        <rFont val="Arial"/>
        <family val="2"/>
      </rPr>
      <t>9.30am</t>
    </r>
    <r>
      <rPr>
        <sz val="10"/>
        <rFont val="Arial"/>
      </rPr>
      <t xml:space="preserve">     -  D8 2.B</t>
    </r>
  </si>
  <si>
    <r>
      <rPr>
        <b/>
        <sz val="10"/>
        <rFont val="Arial"/>
        <family val="2"/>
      </rPr>
      <t>10.00am</t>
    </r>
    <r>
      <rPr>
        <sz val="10"/>
        <rFont val="Arial"/>
      </rPr>
      <t xml:space="preserve">   -  C16 2.E</t>
    </r>
  </si>
  <si>
    <r>
      <rPr>
        <b/>
        <sz val="10"/>
        <rFont val="Arial"/>
        <family val="2"/>
      </rPr>
      <t>10.10am</t>
    </r>
    <r>
      <rPr>
        <sz val="10"/>
        <rFont val="Arial"/>
      </rPr>
      <t xml:space="preserve">   -  C13 1.E</t>
    </r>
  </si>
  <si>
    <r>
      <rPr>
        <b/>
        <sz val="10"/>
        <rFont val="Arial"/>
        <family val="2"/>
      </rPr>
      <t>11.15am</t>
    </r>
    <r>
      <rPr>
        <sz val="10"/>
        <rFont val="Arial"/>
      </rPr>
      <t xml:space="preserve">   -  C12 1.E</t>
    </r>
  </si>
  <si>
    <r>
      <rPr>
        <b/>
        <sz val="10"/>
        <rFont val="Arial"/>
        <family val="2"/>
      </rPr>
      <t>8.00am</t>
    </r>
    <r>
      <rPr>
        <sz val="10"/>
        <rFont val="Arial"/>
      </rPr>
      <t xml:space="preserve">    - D3 1.D</t>
    </r>
  </si>
  <si>
    <r>
      <rPr>
        <b/>
        <sz val="10"/>
        <rFont val="Arial"/>
        <family val="2"/>
      </rPr>
      <t>9.30am</t>
    </r>
    <r>
      <rPr>
        <sz val="10"/>
        <rFont val="Arial"/>
      </rPr>
      <t xml:space="preserve">    - D1 1.E</t>
    </r>
  </si>
  <si>
    <r>
      <rPr>
        <b/>
        <sz val="10"/>
        <rFont val="Arial"/>
        <family val="2"/>
      </rPr>
      <t>9.45am</t>
    </r>
    <r>
      <rPr>
        <sz val="10"/>
        <rFont val="Arial"/>
      </rPr>
      <t xml:space="preserve">    - D8 2.A</t>
    </r>
  </si>
  <si>
    <r>
      <rPr>
        <b/>
        <sz val="10"/>
        <rFont val="Arial"/>
        <family val="2"/>
      </rPr>
      <t>10.00am</t>
    </r>
    <r>
      <rPr>
        <sz val="10"/>
        <rFont val="Arial"/>
      </rPr>
      <t xml:space="preserve">  - D4 2.D</t>
    </r>
  </si>
  <si>
    <r>
      <rPr>
        <b/>
        <sz val="10"/>
        <rFont val="Arial"/>
        <family val="2"/>
      </rPr>
      <t>10.30am</t>
    </r>
    <r>
      <rPr>
        <sz val="10"/>
        <rFont val="Arial"/>
      </rPr>
      <t xml:space="preserve">  - D5 3.D</t>
    </r>
  </si>
  <si>
    <r>
      <rPr>
        <b/>
        <sz val="10"/>
        <rFont val="Arial"/>
        <family val="2"/>
      </rPr>
      <t>10.45am</t>
    </r>
    <r>
      <rPr>
        <sz val="10"/>
        <rFont val="Arial"/>
      </rPr>
      <t xml:space="preserve">  - D8 2.A</t>
    </r>
  </si>
  <si>
    <r>
      <rPr>
        <b/>
        <sz val="10"/>
        <rFont val="Arial"/>
        <family val="2"/>
      </rPr>
      <t>11.00am</t>
    </r>
    <r>
      <rPr>
        <sz val="10"/>
        <rFont val="Arial"/>
      </rPr>
      <t xml:space="preserve">  - C11 1.E</t>
    </r>
  </si>
  <si>
    <r>
      <rPr>
        <b/>
        <sz val="10"/>
        <rFont val="Arial"/>
        <family val="2"/>
      </rPr>
      <t>8.00am</t>
    </r>
    <r>
      <rPr>
        <sz val="10"/>
        <rFont val="Arial"/>
      </rPr>
      <t xml:space="preserve">    -  D1 1.D</t>
    </r>
  </si>
  <si>
    <r>
      <rPr>
        <b/>
        <sz val="10"/>
        <rFont val="Arial"/>
        <family val="2"/>
      </rPr>
      <t>8.10am</t>
    </r>
    <r>
      <rPr>
        <sz val="10"/>
        <rFont val="Arial"/>
      </rPr>
      <t xml:space="preserve">    -  D2 1.E</t>
    </r>
  </si>
  <si>
    <r>
      <rPr>
        <b/>
        <sz val="10"/>
        <rFont val="Arial"/>
        <family val="2"/>
      </rPr>
      <t>8.45 am</t>
    </r>
    <r>
      <rPr>
        <sz val="10"/>
        <rFont val="Arial"/>
      </rPr>
      <t xml:space="preserve">   -  D7 1.1 (iv)</t>
    </r>
  </si>
  <si>
    <r>
      <rPr>
        <b/>
        <sz val="10"/>
        <rFont val="Arial"/>
        <family val="2"/>
      </rPr>
      <t>10.00am</t>
    </r>
    <r>
      <rPr>
        <sz val="10"/>
        <rFont val="Arial"/>
      </rPr>
      <t xml:space="preserve">  -  D3 1.E</t>
    </r>
  </si>
  <si>
    <r>
      <rPr>
        <b/>
        <sz val="10"/>
        <rFont val="Arial"/>
        <family val="2"/>
      </rPr>
      <t>8.00am</t>
    </r>
    <r>
      <rPr>
        <sz val="10"/>
        <rFont val="Arial"/>
      </rPr>
      <t xml:space="preserve">    -  D6 WTB</t>
    </r>
  </si>
  <si>
    <r>
      <rPr>
        <b/>
        <sz val="10"/>
        <rFont val="Arial"/>
        <family val="2"/>
      </rPr>
      <t>8.20am</t>
    </r>
    <r>
      <rPr>
        <sz val="10"/>
        <rFont val="Arial"/>
      </rPr>
      <t xml:space="preserve">    -  D7 1.1 (iii)</t>
    </r>
  </si>
  <si>
    <r>
      <rPr>
        <b/>
        <sz val="10"/>
        <rFont val="Arial"/>
        <family val="2"/>
      </rPr>
      <t>9.00am</t>
    </r>
    <r>
      <rPr>
        <sz val="10"/>
        <rFont val="Arial"/>
      </rPr>
      <t xml:space="preserve">    -  D6 WTC</t>
    </r>
  </si>
  <si>
    <r>
      <rPr>
        <b/>
        <sz val="10"/>
        <rFont val="Arial"/>
        <family val="2"/>
      </rPr>
      <t xml:space="preserve">9.30am </t>
    </r>
    <r>
      <rPr>
        <sz val="10"/>
        <rFont val="Arial"/>
      </rPr>
      <t xml:space="preserve">   -  C18 WTB</t>
    </r>
  </si>
  <si>
    <r>
      <rPr>
        <b/>
        <sz val="10"/>
        <rFont val="Arial"/>
        <family val="2"/>
      </rPr>
      <t>10.00am</t>
    </r>
    <r>
      <rPr>
        <sz val="10"/>
        <rFont val="Arial"/>
      </rPr>
      <t xml:space="preserve">  -  C19 WTB</t>
    </r>
  </si>
  <si>
    <t xml:space="preserve"> 38 Riders</t>
  </si>
  <si>
    <t>39 Riders</t>
  </si>
  <si>
    <t>33 Riders</t>
  </si>
  <si>
    <t>Test 1:E</t>
  </si>
  <si>
    <t>Test 2:E</t>
  </si>
  <si>
    <t>Test W/T - C</t>
  </si>
  <si>
    <t>Test 1.1(iii)</t>
  </si>
  <si>
    <t>CLASS D8: Unofficial under 26 years</t>
  </si>
  <si>
    <t>Test 2:B</t>
  </si>
  <si>
    <t>CLASS D6: Walk/Trot 11 &amp; under</t>
  </si>
  <si>
    <t>CLASS C19 - 13 &amp; UNDER 26 - Test Walk/Trot B &amp; 60cm</t>
  </si>
  <si>
    <t>CLASS C20 - SENIORS - Test 1:E &amp; Choose own height</t>
  </si>
  <si>
    <t>Q</t>
  </si>
  <si>
    <t>DR Test</t>
  </si>
  <si>
    <t>DR %</t>
  </si>
  <si>
    <t>State Qualification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</si>
</sst>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\ &quot;sec&quot;"/>
  </numFmts>
  <fonts count="65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sz val="11"/>
      <color indexed="3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sz val="11"/>
      <color indexed="10"/>
      <name val="Arial"/>
      <family val="2"/>
    </font>
    <font>
      <strike/>
      <sz val="10"/>
      <name val="Arial"/>
      <family val="2"/>
    </font>
    <font>
      <strike/>
      <sz val="11"/>
      <name val="Arial"/>
      <family val="2"/>
    </font>
    <font>
      <sz val="8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indexed="15"/>
      <name val="Arial"/>
      <family val="2"/>
    </font>
    <font>
      <sz val="10"/>
      <color indexed="15"/>
      <name val="Arial"/>
      <family val="2"/>
    </font>
    <font>
      <sz val="10"/>
      <name val="Tahoma"/>
      <family val="2"/>
    </font>
    <font>
      <sz val="10"/>
      <name val="Calibri"/>
    </font>
    <font>
      <b/>
      <u/>
      <sz val="18"/>
      <name val="Calibri"/>
    </font>
    <font>
      <b/>
      <sz val="18"/>
      <name val="Calibri"/>
    </font>
    <font>
      <sz val="14"/>
      <name val="Calibri"/>
    </font>
    <font>
      <b/>
      <sz val="14"/>
      <name val="Calibri"/>
    </font>
    <font>
      <b/>
      <sz val="12"/>
      <name val="Calibri"/>
    </font>
    <font>
      <b/>
      <sz val="10"/>
      <name val="Calibri"/>
    </font>
    <font>
      <b/>
      <sz val="16"/>
      <name val="Calibri"/>
    </font>
    <font>
      <b/>
      <sz val="20"/>
      <name val="Calibri"/>
    </font>
    <font>
      <b/>
      <sz val="8"/>
      <name val="Calibri"/>
    </font>
    <font>
      <sz val="12"/>
      <name val="Calibri"/>
    </font>
    <font>
      <sz val="10"/>
      <color indexed="10"/>
      <name val="Calibri"/>
    </font>
    <font>
      <sz val="12"/>
      <color indexed="10"/>
      <name val="Calibri"/>
    </font>
    <font>
      <strike/>
      <sz val="12"/>
      <name val="Calibri"/>
    </font>
    <font>
      <sz val="10"/>
      <color indexed="10"/>
      <name val="Calibri"/>
    </font>
    <font>
      <sz val="12"/>
      <color indexed="10"/>
      <name val="Calibri"/>
    </font>
    <font>
      <sz val="12"/>
      <color indexed="30"/>
      <name val="Calibri"/>
    </font>
    <font>
      <strike/>
      <sz val="10"/>
      <name val="Calibri"/>
    </font>
    <font>
      <strike/>
      <sz val="12"/>
      <color indexed="10"/>
      <name val="Calibri"/>
    </font>
    <font>
      <b/>
      <sz val="11"/>
      <name val="Calibri"/>
    </font>
    <font>
      <sz val="11"/>
      <name val="Calibri"/>
    </font>
    <font>
      <sz val="11"/>
      <color indexed="12"/>
      <name val="Calibri"/>
    </font>
    <font>
      <b/>
      <strike/>
      <sz val="12"/>
      <name val="Calibri"/>
    </font>
    <font>
      <strike/>
      <sz val="12"/>
      <color indexed="15"/>
      <name val="Calibri"/>
    </font>
    <font>
      <sz val="10"/>
      <color indexed="15"/>
      <name val="Calibri"/>
    </font>
    <font>
      <b/>
      <sz val="11"/>
      <color indexed="10"/>
      <name val="Calibri"/>
    </font>
    <font>
      <sz val="12"/>
      <color indexed="12"/>
      <name val="Calibri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" fillId="23" borderId="7" applyNumberFormat="0" applyFont="0" applyAlignment="0" applyProtection="0"/>
    <xf numFmtId="0" fontId="18" fillId="20" borderId="8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416">
    <xf numFmtId="0" fontId="0" fillId="0" borderId="0" xfId="0"/>
    <xf numFmtId="0" fontId="0" fillId="0" borderId="0" xfId="0" applyAlignment="1">
      <alignment horizontal="center"/>
    </xf>
    <xf numFmtId="0" fontId="22" fillId="0" borderId="0" xfId="0" applyFont="1"/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" fillId="0" borderId="0" xfId="0" applyFont="1"/>
    <xf numFmtId="0" fontId="24" fillId="0" borderId="10" xfId="0" quotePrefix="1" applyFont="1" applyBorder="1" applyAlignment="1">
      <alignment horizontal="center" vertical="center" wrapText="1"/>
    </xf>
    <xf numFmtId="0" fontId="3" fillId="24" borderId="12" xfId="0" applyFont="1" applyFill="1" applyBorder="1" applyAlignment="1">
      <alignment horizontal="center" vertical="center"/>
    </xf>
    <xf numFmtId="0" fontId="25" fillId="0" borderId="0" xfId="0" applyFont="1"/>
    <xf numFmtId="0" fontId="28" fillId="0" borderId="0" xfId="0" applyFont="1"/>
    <xf numFmtId="0" fontId="23" fillId="0" borderId="0" xfId="0" applyFont="1" applyAlignment="1">
      <alignment horizontal="center"/>
    </xf>
    <xf numFmtId="0" fontId="30" fillId="0" borderId="0" xfId="0" applyFont="1"/>
    <xf numFmtId="0" fontId="22" fillId="0" borderId="10" xfId="0" applyFont="1" applyBorder="1" applyAlignment="1">
      <alignment horizontal="center" vertical="center"/>
    </xf>
    <xf numFmtId="0" fontId="34" fillId="0" borderId="0" xfId="0" applyFont="1"/>
    <xf numFmtId="0" fontId="33" fillId="0" borderId="0" xfId="0" applyFont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" fillId="25" borderId="13" xfId="0" applyFont="1" applyFill="1" applyBorder="1" applyAlignment="1">
      <alignment vertical="center"/>
    </xf>
    <xf numFmtId="0" fontId="2" fillId="25" borderId="10" xfId="0" quotePrefix="1" applyFont="1" applyFill="1" applyBorder="1" applyAlignment="1">
      <alignment horizontal="left" vertical="center"/>
    </xf>
    <xf numFmtId="0" fontId="24" fillId="25" borderId="11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right" vertical="center"/>
    </xf>
    <xf numFmtId="0" fontId="2" fillId="25" borderId="13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" fillId="25" borderId="10" xfId="0" applyFont="1" applyFill="1" applyBorder="1" applyAlignment="1">
      <alignment horizontal="left" vertical="center"/>
    </xf>
    <xf numFmtId="0" fontId="2" fillId="25" borderId="11" xfId="0" applyFont="1" applyFill="1" applyBorder="1" applyAlignment="1">
      <alignment vertical="center"/>
    </xf>
    <xf numFmtId="0" fontId="3" fillId="25" borderId="12" xfId="0" applyFont="1" applyFill="1" applyBorder="1" applyAlignment="1">
      <alignment vertical="center"/>
    </xf>
    <xf numFmtId="0" fontId="3" fillId="25" borderId="12" xfId="0" applyFont="1" applyFill="1" applyBorder="1" applyAlignment="1">
      <alignment horizontal="center" vertical="center"/>
    </xf>
    <xf numFmtId="0" fontId="2" fillId="25" borderId="10" xfId="0" applyFont="1" applyFill="1" applyBorder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3" fillId="0" borderId="12" xfId="0" applyFont="1" applyBorder="1" applyAlignment="1">
      <alignment horizontal="center" vertical="center"/>
    </xf>
    <xf numFmtId="0" fontId="33" fillId="0" borderId="10" xfId="0" applyFont="1" applyBorder="1" applyAlignment="1">
      <alignment vertical="center"/>
    </xf>
    <xf numFmtId="0" fontId="33" fillId="0" borderId="10" xfId="0" applyFont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2" fillId="0" borderId="12" xfId="0" applyFont="1" applyBorder="1" applyAlignment="1">
      <alignment vertical="center"/>
    </xf>
    <xf numFmtId="0" fontId="22" fillId="24" borderId="12" xfId="0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7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6" fillId="0" borderId="12" xfId="0" applyFont="1" applyBorder="1" applyAlignment="1">
      <alignment horizontal="center" vertical="center"/>
    </xf>
    <xf numFmtId="0" fontId="36" fillId="0" borderId="10" xfId="0" applyFont="1" applyBorder="1" applyAlignment="1">
      <alignment vertical="center"/>
    </xf>
    <xf numFmtId="0" fontId="36" fillId="0" borderId="10" xfId="0" applyFont="1" applyBorder="1" applyAlignment="1">
      <alignment horizontal="center" vertical="center"/>
    </xf>
    <xf numFmtId="0" fontId="35" fillId="0" borderId="0" xfId="0" applyFont="1"/>
    <xf numFmtId="0" fontId="37" fillId="0" borderId="0" xfId="0" applyFont="1" applyAlignment="1">
      <alignment horizontal="left" indent="1"/>
    </xf>
    <xf numFmtId="0" fontId="37" fillId="0" borderId="0" xfId="0" applyFont="1" applyAlignment="1"/>
    <xf numFmtId="0" fontId="37" fillId="0" borderId="0" xfId="0" applyFont="1" applyAlignment="1">
      <alignment horizontal="center"/>
    </xf>
    <xf numFmtId="0" fontId="29" fillId="0" borderId="12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33" fillId="0" borderId="14" xfId="0" applyFont="1" applyBorder="1"/>
    <xf numFmtId="0" fontId="33" fillId="0" borderId="0" xfId="0" applyFont="1"/>
    <xf numFmtId="0" fontId="22" fillId="0" borderId="14" xfId="0" applyFont="1" applyBorder="1"/>
    <xf numFmtId="0" fontId="22" fillId="0" borderId="14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30" fillId="24" borderId="12" xfId="0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39" fillId="0" borderId="0" xfId="0" applyFont="1" applyAlignment="1">
      <alignment horizontal="left"/>
    </xf>
    <xf numFmtId="0" fontId="38" fillId="0" borderId="0" xfId="0" applyNumberFormat="1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38" fillId="0" borderId="0" xfId="0" quotePrefix="1" applyFont="1" applyAlignment="1">
      <alignment horizontal="left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0" fontId="45" fillId="0" borderId="0" xfId="0" applyFont="1"/>
    <xf numFmtId="0" fontId="38" fillId="0" borderId="0" xfId="0" applyFont="1" applyFill="1" applyBorder="1" applyAlignment="1">
      <alignment horizontal="center"/>
    </xf>
    <xf numFmtId="18" fontId="46" fillId="0" borderId="0" xfId="0" applyNumberFormat="1" applyFont="1" applyFill="1" applyBorder="1" applyAlignment="1">
      <alignment horizontal="center"/>
    </xf>
    <xf numFmtId="0" fontId="43" fillId="0" borderId="15" xfId="0" quotePrefix="1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43" fillId="0" borderId="17" xfId="0" applyNumberFormat="1" applyFont="1" applyBorder="1" applyAlignment="1">
      <alignment horizontal="center" vertical="center" wrapText="1"/>
    </xf>
    <xf numFmtId="0" fontId="43" fillId="0" borderId="19" xfId="0" quotePrefix="1" applyFont="1" applyFill="1" applyBorder="1" applyAlignment="1">
      <alignment horizontal="center" vertical="center" wrapText="1"/>
    </xf>
    <xf numFmtId="0" fontId="43" fillId="0" borderId="20" xfId="0" quotePrefix="1" applyFont="1" applyFill="1" applyBorder="1" applyAlignment="1">
      <alignment horizontal="center" vertical="center" wrapText="1"/>
    </xf>
    <xf numFmtId="0" fontId="43" fillId="0" borderId="21" xfId="0" applyFont="1" applyFill="1" applyBorder="1" applyAlignment="1">
      <alignment horizontal="center" vertical="center" wrapText="1"/>
    </xf>
    <xf numFmtId="0" fontId="47" fillId="26" borderId="0" xfId="0" quotePrefix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42" fillId="27" borderId="22" xfId="0" applyFont="1" applyFill="1" applyBorder="1" applyAlignment="1">
      <alignment vertical="center"/>
    </xf>
    <xf numFmtId="0" fontId="42" fillId="27" borderId="23" xfId="0" applyFont="1" applyFill="1" applyBorder="1" applyAlignment="1">
      <alignment vertical="center"/>
    </xf>
    <xf numFmtId="0" fontId="48" fillId="27" borderId="23" xfId="0" applyFont="1" applyFill="1" applyBorder="1" applyAlignment="1">
      <alignment vertical="center"/>
    </xf>
    <xf numFmtId="0" fontId="48" fillId="27" borderId="23" xfId="0" applyFont="1" applyFill="1" applyBorder="1" applyAlignment="1">
      <alignment horizontal="center" vertical="center"/>
    </xf>
    <xf numFmtId="2" fontId="43" fillId="27" borderId="23" xfId="0" quotePrefix="1" applyNumberFormat="1" applyFont="1" applyFill="1" applyBorder="1" applyAlignment="1">
      <alignment horizontal="center" vertical="center"/>
    </xf>
    <xf numFmtId="164" fontId="48" fillId="27" borderId="23" xfId="0" applyNumberFormat="1" applyFont="1" applyFill="1" applyBorder="1" applyAlignment="1">
      <alignment horizontal="center" vertical="center"/>
    </xf>
    <xf numFmtId="0" fontId="38" fillId="27" borderId="23" xfId="0" applyFont="1" applyFill="1" applyBorder="1"/>
    <xf numFmtId="0" fontId="49" fillId="27" borderId="23" xfId="0" applyFont="1" applyFill="1" applyBorder="1" applyAlignment="1">
      <alignment horizontal="center" vertical="center"/>
    </xf>
    <xf numFmtId="0" fontId="49" fillId="27" borderId="24" xfId="0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8" fillId="0" borderId="25" xfId="0" applyFont="1" applyBorder="1" applyAlignment="1">
      <alignment horizontal="center" vertical="center"/>
    </xf>
    <xf numFmtId="0" fontId="48" fillId="0" borderId="26" xfId="0" applyFont="1" applyBorder="1" applyAlignment="1">
      <alignment vertical="center"/>
    </xf>
    <xf numFmtId="0" fontId="48" fillId="0" borderId="26" xfId="0" applyFont="1" applyBorder="1" applyAlignment="1">
      <alignment horizontal="center" vertical="center"/>
    </xf>
    <xf numFmtId="0" fontId="48" fillId="0" borderId="27" xfId="0" applyFont="1" applyBorder="1" applyAlignment="1">
      <alignment vertical="center"/>
    </xf>
    <xf numFmtId="1" fontId="48" fillId="0" borderId="25" xfId="0" applyNumberFormat="1" applyFont="1" applyBorder="1" applyAlignment="1">
      <alignment horizontal="center" vertical="center"/>
    </xf>
    <xf numFmtId="1" fontId="48" fillId="0" borderId="26" xfId="0" applyNumberFormat="1" applyFont="1" applyBorder="1" applyAlignment="1">
      <alignment horizontal="center" vertical="center"/>
    </xf>
    <xf numFmtId="10" fontId="48" fillId="0" borderId="26" xfId="0" applyNumberFormat="1" applyFont="1" applyFill="1" applyBorder="1" applyAlignment="1">
      <alignment horizontal="center" vertical="center"/>
    </xf>
    <xf numFmtId="1" fontId="43" fillId="0" borderId="26" xfId="0" applyNumberFormat="1" applyFont="1" applyFill="1" applyBorder="1" applyAlignment="1">
      <alignment horizontal="center" vertical="center"/>
    </xf>
    <xf numFmtId="0" fontId="48" fillId="0" borderId="27" xfId="0" applyNumberFormat="1" applyFont="1" applyFill="1" applyBorder="1" applyAlignment="1">
      <alignment horizontal="center" vertical="center"/>
    </xf>
    <xf numFmtId="2" fontId="48" fillId="0" borderId="25" xfId="0" applyNumberFormat="1" applyFont="1" applyFill="1" applyBorder="1" applyAlignment="1">
      <alignment horizontal="center" vertical="center"/>
    </xf>
    <xf numFmtId="0" fontId="43" fillId="0" borderId="27" xfId="0" applyFont="1" applyFill="1" applyBorder="1" applyAlignment="1">
      <alignment horizontal="center" vertical="center"/>
    </xf>
    <xf numFmtId="0" fontId="43" fillId="0" borderId="28" xfId="0" applyFont="1" applyFill="1" applyBorder="1" applyAlignment="1">
      <alignment horizontal="center" vertical="center"/>
    </xf>
    <xf numFmtId="10" fontId="43" fillId="0" borderId="0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8" fillId="0" borderId="29" xfId="0" applyFont="1" applyBorder="1" applyAlignment="1">
      <alignment horizontal="center"/>
    </xf>
    <xf numFmtId="0" fontId="38" fillId="0" borderId="10" xfId="0" applyFont="1" applyBorder="1"/>
    <xf numFmtId="0" fontId="38" fillId="0" borderId="10" xfId="0" applyFont="1" applyBorder="1" applyAlignment="1">
      <alignment horizontal="center"/>
    </xf>
    <xf numFmtId="0" fontId="38" fillId="0" borderId="30" xfId="0" applyFont="1" applyBorder="1"/>
    <xf numFmtId="1" fontId="48" fillId="0" borderId="29" xfId="0" applyNumberFormat="1" applyFont="1" applyBorder="1" applyAlignment="1">
      <alignment horizontal="center" vertical="center"/>
    </xf>
    <xf numFmtId="1" fontId="48" fillId="0" borderId="10" xfId="0" applyNumberFormat="1" applyFont="1" applyBorder="1" applyAlignment="1">
      <alignment horizontal="center" vertical="center"/>
    </xf>
    <xf numFmtId="10" fontId="48" fillId="0" borderId="10" xfId="0" applyNumberFormat="1" applyFont="1" applyFill="1" applyBorder="1" applyAlignment="1">
      <alignment horizontal="center" vertical="center"/>
    </xf>
    <xf numFmtId="1" fontId="43" fillId="0" borderId="10" xfId="0" applyNumberFormat="1" applyFont="1" applyFill="1" applyBorder="1" applyAlignment="1">
      <alignment horizontal="center" vertical="center"/>
    </xf>
    <xf numFmtId="0" fontId="48" fillId="0" borderId="30" xfId="0" applyNumberFormat="1" applyFont="1" applyFill="1" applyBorder="1" applyAlignment="1">
      <alignment horizontal="center" vertical="center"/>
    </xf>
    <xf numFmtId="2" fontId="48" fillId="0" borderId="29" xfId="0" applyNumberFormat="1" applyFont="1" applyFill="1" applyBorder="1" applyAlignment="1">
      <alignment horizontal="center" vertical="center"/>
    </xf>
    <xf numFmtId="0" fontId="43" fillId="0" borderId="30" xfId="0" applyFont="1" applyFill="1" applyBorder="1" applyAlignment="1">
      <alignment horizontal="center" vertical="center"/>
    </xf>
    <xf numFmtId="0" fontId="38" fillId="0" borderId="19" xfId="0" applyFont="1" applyBorder="1" applyAlignment="1">
      <alignment horizontal="center"/>
    </xf>
    <xf numFmtId="0" fontId="38" fillId="0" borderId="31" xfId="0" applyFont="1" applyBorder="1"/>
    <xf numFmtId="0" fontId="38" fillId="0" borderId="31" xfId="0" applyFont="1" applyBorder="1" applyAlignment="1">
      <alignment horizontal="center"/>
    </xf>
    <xf numFmtId="0" fontId="38" fillId="0" borderId="20" xfId="0" applyFont="1" applyBorder="1"/>
    <xf numFmtId="1" fontId="48" fillId="0" borderId="19" xfId="0" applyNumberFormat="1" applyFont="1" applyBorder="1" applyAlignment="1">
      <alignment horizontal="center" vertical="center"/>
    </xf>
    <xf numFmtId="1" fontId="48" fillId="0" borderId="31" xfId="0" applyNumberFormat="1" applyFont="1" applyBorder="1" applyAlignment="1">
      <alignment horizontal="center" vertical="center"/>
    </xf>
    <xf numFmtId="10" fontId="48" fillId="0" borderId="31" xfId="0" applyNumberFormat="1" applyFont="1" applyFill="1" applyBorder="1" applyAlignment="1">
      <alignment horizontal="center" vertical="center"/>
    </xf>
    <xf numFmtId="1" fontId="43" fillId="0" borderId="31" xfId="0" applyNumberFormat="1" applyFont="1" applyFill="1" applyBorder="1" applyAlignment="1">
      <alignment horizontal="center" vertical="center"/>
    </xf>
    <xf numFmtId="0" fontId="48" fillId="0" borderId="20" xfId="0" applyNumberFormat="1" applyFont="1" applyFill="1" applyBorder="1" applyAlignment="1">
      <alignment horizontal="center" vertical="center"/>
    </xf>
    <xf numFmtId="2" fontId="48" fillId="0" borderId="19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horizontal="center" vertical="center"/>
    </xf>
    <xf numFmtId="10" fontId="43" fillId="27" borderId="23" xfId="0" applyNumberFormat="1" applyFont="1" applyFill="1" applyBorder="1" applyAlignment="1">
      <alignment horizontal="center" vertical="center"/>
    </xf>
    <xf numFmtId="0" fontId="50" fillId="27" borderId="23" xfId="0" applyFont="1" applyFill="1" applyBorder="1" applyAlignment="1">
      <alignment horizontal="center" vertical="center"/>
    </xf>
    <xf numFmtId="0" fontId="50" fillId="27" borderId="24" xfId="0" applyFon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48" fillId="0" borderId="29" xfId="0" applyFont="1" applyBorder="1" applyAlignment="1">
      <alignment horizontal="center" vertical="center"/>
    </xf>
    <xf numFmtId="0" fontId="48" fillId="0" borderId="10" xfId="0" applyFont="1" applyBorder="1" applyAlignment="1">
      <alignment vertical="center"/>
    </xf>
    <xf numFmtId="0" fontId="48" fillId="0" borderId="10" xfId="0" applyFont="1" applyBorder="1" applyAlignment="1">
      <alignment horizontal="center" vertical="center"/>
    </xf>
    <xf numFmtId="0" fontId="48" fillId="0" borderId="30" xfId="0" applyFont="1" applyBorder="1" applyAlignment="1">
      <alignment vertical="center"/>
    </xf>
    <xf numFmtId="0" fontId="48" fillId="0" borderId="10" xfId="0" applyFont="1" applyBorder="1" applyAlignment="1">
      <alignment horizontal="left" vertical="center"/>
    </xf>
    <xf numFmtId="0" fontId="48" fillId="0" borderId="30" xfId="0" applyFont="1" applyBorder="1" applyAlignment="1">
      <alignment horizontal="left" vertical="center"/>
    </xf>
    <xf numFmtId="0" fontId="48" fillId="0" borderId="14" xfId="0" applyFont="1" applyBorder="1" applyAlignment="1">
      <alignment vertical="center"/>
    </xf>
    <xf numFmtId="0" fontId="48" fillId="0" borderId="0" xfId="0" applyFont="1" applyBorder="1" applyAlignment="1">
      <alignment horizontal="center" vertical="center"/>
    </xf>
    <xf numFmtId="0" fontId="48" fillId="0" borderId="32" xfId="0" applyFont="1" applyBorder="1" applyAlignment="1">
      <alignment vertical="center"/>
    </xf>
    <xf numFmtId="0" fontId="38" fillId="0" borderId="11" xfId="0" applyFont="1" applyBorder="1" applyAlignment="1">
      <alignment horizontal="center"/>
    </xf>
    <xf numFmtId="0" fontId="42" fillId="0" borderId="30" xfId="0" applyFont="1" applyFill="1" applyBorder="1" applyAlignment="1">
      <alignment horizontal="center" vertical="center"/>
    </xf>
    <xf numFmtId="0" fontId="48" fillId="0" borderId="19" xfId="0" applyFont="1" applyBorder="1"/>
    <xf numFmtId="0" fontId="48" fillId="0" borderId="31" xfId="0" applyFont="1" applyBorder="1"/>
    <xf numFmtId="0" fontId="48" fillId="0" borderId="33" xfId="0" applyFont="1" applyBorder="1" applyAlignment="1">
      <alignment horizontal="center" vertical="center"/>
    </xf>
    <xf numFmtId="0" fontId="48" fillId="0" borderId="20" xfId="0" applyFont="1" applyBorder="1"/>
    <xf numFmtId="0" fontId="43" fillId="27" borderId="23" xfId="0" applyFont="1" applyFill="1" applyBorder="1" applyAlignment="1">
      <alignment vertical="center"/>
    </xf>
    <xf numFmtId="0" fontId="48" fillId="24" borderId="0" xfId="0" applyFont="1" applyFill="1" applyAlignment="1">
      <alignment vertical="center"/>
    </xf>
    <xf numFmtId="0" fontId="43" fillId="24" borderId="27" xfId="0" applyFont="1" applyFill="1" applyBorder="1" applyAlignment="1">
      <alignment horizontal="center" vertical="center"/>
    </xf>
    <xf numFmtId="0" fontId="52" fillId="24" borderId="0" xfId="0" applyFont="1" applyFill="1"/>
    <xf numFmtId="0" fontId="53" fillId="24" borderId="0" xfId="0" applyFont="1" applyFill="1" applyAlignment="1">
      <alignment horizontal="center" vertical="center"/>
    </xf>
    <xf numFmtId="0" fontId="53" fillId="24" borderId="0" xfId="0" applyFont="1" applyFill="1" applyAlignment="1">
      <alignment vertical="center"/>
    </xf>
    <xf numFmtId="0" fontId="50" fillId="0" borderId="0" xfId="0" applyFont="1" applyAlignment="1">
      <alignment vertical="center"/>
    </xf>
    <xf numFmtId="2" fontId="48" fillId="24" borderId="29" xfId="0" applyNumberFormat="1" applyFont="1" applyFill="1" applyBorder="1" applyAlignment="1">
      <alignment horizontal="center" vertical="center"/>
    </xf>
    <xf numFmtId="0" fontId="52" fillId="0" borderId="0" xfId="0" applyFont="1"/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48" fillId="0" borderId="29" xfId="0" applyFont="1" applyBorder="1" applyAlignment="1">
      <alignment horizontal="center"/>
    </xf>
    <xf numFmtId="0" fontId="38" fillId="24" borderId="0" xfId="0" applyFont="1" applyFill="1"/>
    <xf numFmtId="0" fontId="48" fillId="0" borderId="34" xfId="0" applyFont="1" applyBorder="1" applyAlignment="1">
      <alignment horizontal="center" vertical="center"/>
    </xf>
    <xf numFmtId="0" fontId="48" fillId="0" borderId="11" xfId="0" applyFont="1" applyBorder="1" applyAlignment="1">
      <alignment vertical="center"/>
    </xf>
    <xf numFmtId="0" fontId="48" fillId="0" borderId="35" xfId="0" applyFont="1" applyBorder="1" applyAlignment="1">
      <alignment vertical="center"/>
    </xf>
    <xf numFmtId="0" fontId="48" fillId="0" borderId="10" xfId="0" applyFont="1" applyBorder="1"/>
    <xf numFmtId="0" fontId="48" fillId="0" borderId="10" xfId="0" applyFont="1" applyBorder="1" applyAlignment="1">
      <alignment horizontal="center"/>
    </xf>
    <xf numFmtId="0" fontId="48" fillId="0" borderId="30" xfId="0" applyFont="1" applyBorder="1"/>
    <xf numFmtId="0" fontId="54" fillId="0" borderId="0" xfId="0" applyFont="1" applyAlignment="1">
      <alignment vertical="center"/>
    </xf>
    <xf numFmtId="0" fontId="48" fillId="0" borderId="31" xfId="0" applyFont="1" applyBorder="1" applyAlignment="1">
      <alignment horizontal="center"/>
    </xf>
    <xf numFmtId="10" fontId="43" fillId="24" borderId="0" xfId="0" applyNumberFormat="1" applyFont="1" applyFill="1" applyBorder="1" applyAlignment="1">
      <alignment horizontal="center" vertical="center"/>
    </xf>
    <xf numFmtId="0" fontId="50" fillId="24" borderId="0" xfId="0" applyFont="1" applyFill="1" applyAlignment="1">
      <alignment horizontal="center" vertical="center"/>
    </xf>
    <xf numFmtId="0" fontId="51" fillId="0" borderId="29" xfId="0" applyFont="1" applyBorder="1" applyAlignment="1">
      <alignment horizontal="center" vertical="center"/>
    </xf>
    <xf numFmtId="0" fontId="51" fillId="0" borderId="10" xfId="0" applyFont="1" applyBorder="1" applyAlignment="1">
      <alignment vertical="center"/>
    </xf>
    <xf numFmtId="0" fontId="51" fillId="0" borderId="10" xfId="0" applyFont="1" applyBorder="1" applyAlignment="1">
      <alignment horizontal="center" vertical="center"/>
    </xf>
    <xf numFmtId="0" fontId="51" fillId="0" borderId="30" xfId="0" applyFont="1" applyBorder="1" applyAlignment="1">
      <alignment vertical="center"/>
    </xf>
    <xf numFmtId="0" fontId="55" fillId="0" borderId="0" xfId="0" applyFont="1"/>
    <xf numFmtId="0" fontId="56" fillId="0" borderId="0" xfId="0" applyFont="1" applyAlignment="1">
      <alignment horizontal="center" vertical="center"/>
    </xf>
    <xf numFmtId="0" fontId="48" fillId="0" borderId="33" xfId="0" applyFont="1" applyBorder="1"/>
    <xf numFmtId="0" fontId="48" fillId="24" borderId="33" xfId="0" applyFont="1" applyFill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48" fillId="0" borderId="36" xfId="0" applyFont="1" applyBorder="1" applyAlignment="1">
      <alignment vertical="center"/>
    </xf>
    <xf numFmtId="0" fontId="48" fillId="0" borderId="37" xfId="0" applyFont="1" applyBorder="1" applyAlignment="1">
      <alignment vertical="center"/>
    </xf>
    <xf numFmtId="0" fontId="48" fillId="24" borderId="28" xfId="0" applyFont="1" applyFill="1" applyBorder="1" applyAlignment="1">
      <alignment horizontal="center" vertical="center"/>
    </xf>
    <xf numFmtId="0" fontId="48" fillId="0" borderId="38" xfId="0" applyFont="1" applyBorder="1" applyAlignment="1">
      <alignment horizontal="center" vertical="center"/>
    </xf>
    <xf numFmtId="0" fontId="48" fillId="24" borderId="12" xfId="0" applyFont="1" applyFill="1" applyBorder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0" fontId="51" fillId="0" borderId="31" xfId="0" applyFont="1" applyBorder="1" applyAlignment="1">
      <alignment vertical="center"/>
    </xf>
    <xf numFmtId="0" fontId="51" fillId="0" borderId="31" xfId="0" applyFont="1" applyBorder="1" applyAlignment="1">
      <alignment horizontal="center" vertical="center"/>
    </xf>
    <xf numFmtId="0" fontId="51" fillId="0" borderId="20" xfId="0" applyFont="1" applyBorder="1" applyAlignment="1">
      <alignment vertical="center"/>
    </xf>
    <xf numFmtId="0" fontId="48" fillId="0" borderId="0" xfId="0" quotePrefix="1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12" xfId="0" applyFont="1" applyBorder="1" applyAlignment="1">
      <alignment horizontal="center" vertical="center"/>
    </xf>
    <xf numFmtId="0" fontId="51" fillId="24" borderId="21" xfId="0" applyFont="1" applyFill="1" applyBorder="1" applyAlignment="1">
      <alignment horizontal="center" vertical="center"/>
    </xf>
    <xf numFmtId="0" fontId="52" fillId="27" borderId="23" xfId="0" applyFont="1" applyFill="1" applyBorder="1"/>
    <xf numFmtId="0" fontId="53" fillId="27" borderId="23" xfId="0" applyFont="1" applyFill="1" applyBorder="1" applyAlignment="1">
      <alignment horizontal="center" vertical="center"/>
    </xf>
    <xf numFmtId="0" fontId="53" fillId="27" borderId="24" xfId="0" applyFont="1" applyFill="1" applyBorder="1" applyAlignment="1">
      <alignment horizontal="center" vertical="center"/>
    </xf>
    <xf numFmtId="0" fontId="48" fillId="0" borderId="39" xfId="0" applyFont="1" applyBorder="1" applyAlignment="1">
      <alignment horizontal="center" vertical="center"/>
    </xf>
    <xf numFmtId="0" fontId="48" fillId="0" borderId="40" xfId="0" applyFont="1" applyBorder="1" applyAlignment="1">
      <alignment vertical="center"/>
    </xf>
    <xf numFmtId="0" fontId="48" fillId="0" borderId="40" xfId="0" applyFont="1" applyBorder="1" applyAlignment="1">
      <alignment horizontal="center" vertical="center"/>
    </xf>
    <xf numFmtId="0" fontId="48" fillId="0" borderId="41" xfId="0" applyFont="1" applyBorder="1" applyAlignment="1">
      <alignment vertical="center"/>
    </xf>
    <xf numFmtId="1" fontId="48" fillId="0" borderId="39" xfId="0" applyNumberFormat="1" applyFont="1" applyBorder="1" applyAlignment="1">
      <alignment horizontal="center" vertical="center"/>
    </xf>
    <xf numFmtId="1" fontId="48" fillId="0" borderId="40" xfId="0" applyNumberFormat="1" applyFont="1" applyBorder="1" applyAlignment="1">
      <alignment horizontal="center" vertical="center"/>
    </xf>
    <xf numFmtId="10" fontId="48" fillId="0" borderId="40" xfId="0" applyNumberFormat="1" applyFont="1" applyFill="1" applyBorder="1" applyAlignment="1">
      <alignment horizontal="center" vertical="center"/>
    </xf>
    <xf numFmtId="1" fontId="43" fillId="0" borderId="40" xfId="0" applyNumberFormat="1" applyFont="1" applyFill="1" applyBorder="1" applyAlignment="1">
      <alignment horizontal="center" vertical="center"/>
    </xf>
    <xf numFmtId="0" fontId="48" fillId="0" borderId="41" xfId="0" applyNumberFormat="1" applyFont="1" applyFill="1" applyBorder="1" applyAlignment="1">
      <alignment horizontal="center" vertical="center"/>
    </xf>
    <xf numFmtId="2" fontId="48" fillId="0" borderId="39" xfId="0" applyNumberFormat="1" applyFont="1" applyFill="1" applyBorder="1" applyAlignment="1">
      <alignment horizontal="center" vertical="center"/>
    </xf>
    <xf numFmtId="0" fontId="43" fillId="0" borderId="41" xfId="0" applyFont="1" applyFill="1" applyBorder="1" applyAlignment="1">
      <alignment horizontal="center" vertical="center"/>
    </xf>
    <xf numFmtId="0" fontId="46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57" fillId="0" borderId="0" xfId="0" applyFont="1" applyAlignment="1">
      <alignment horizontal="center"/>
    </xf>
    <xf numFmtId="0" fontId="43" fillId="0" borderId="0" xfId="0" applyFont="1" applyFill="1" applyAlignment="1">
      <alignment horizontal="left"/>
    </xf>
    <xf numFmtId="0" fontId="46" fillId="0" borderId="0" xfId="0" quotePrefix="1" applyFont="1" applyFill="1" applyAlignment="1">
      <alignment horizontal="left"/>
    </xf>
    <xf numFmtId="0" fontId="46" fillId="0" borderId="0" xfId="0" quotePrefix="1" applyFont="1" applyFill="1" applyBorder="1" applyAlignment="1">
      <alignment horizontal="center"/>
    </xf>
    <xf numFmtId="0" fontId="46" fillId="0" borderId="0" xfId="0" quotePrefix="1" applyFont="1" applyFill="1" applyAlignment="1">
      <alignment horizontal="center"/>
    </xf>
    <xf numFmtId="19" fontId="40" fillId="0" borderId="0" xfId="0" applyNumberFormat="1" applyFont="1" applyAlignment="1">
      <alignment horizontal="center"/>
    </xf>
    <xf numFmtId="0" fontId="38" fillId="0" borderId="0" xfId="0" applyFont="1" applyBorder="1" applyAlignment="1">
      <alignment horizontal="center"/>
    </xf>
    <xf numFmtId="0" fontId="57" fillId="0" borderId="0" xfId="0" applyFont="1" applyAlignment="1"/>
    <xf numFmtId="0" fontId="45" fillId="0" borderId="18" xfId="0" applyFont="1" applyBorder="1" applyAlignment="1">
      <alignment horizontal="center" vertical="center" wrapText="1"/>
    </xf>
    <xf numFmtId="0" fontId="43" fillId="0" borderId="42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3" fillId="0" borderId="39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57" fillId="0" borderId="43" xfId="0" applyFont="1" applyFill="1" applyBorder="1" applyAlignment="1">
      <alignment horizontal="center" vertical="center" wrapText="1"/>
    </xf>
    <xf numFmtId="0" fontId="44" fillId="0" borderId="40" xfId="0" applyFont="1" applyFill="1" applyBorder="1" applyAlignment="1">
      <alignment horizontal="center" vertical="center"/>
    </xf>
    <xf numFmtId="0" fontId="44" fillId="0" borderId="44" xfId="0" applyFont="1" applyFill="1" applyBorder="1" applyAlignment="1">
      <alignment horizontal="center" vertical="center"/>
    </xf>
    <xf numFmtId="0" fontId="44" fillId="0" borderId="45" xfId="0" quotePrefix="1" applyFont="1" applyBorder="1" applyAlignment="1">
      <alignment horizontal="center" vertical="center"/>
    </xf>
    <xf numFmtId="0" fontId="42" fillId="28" borderId="22" xfId="0" applyFont="1" applyFill="1" applyBorder="1" applyAlignment="1">
      <alignment vertical="center"/>
    </xf>
    <xf numFmtId="0" fontId="42" fillId="28" borderId="23" xfId="0" quotePrefix="1" applyFont="1" applyFill="1" applyBorder="1" applyAlignment="1">
      <alignment horizontal="left" vertical="center"/>
    </xf>
    <xf numFmtId="0" fontId="45" fillId="28" borderId="23" xfId="0" applyFont="1" applyFill="1" applyBorder="1" applyAlignment="1">
      <alignment horizontal="center" vertical="center"/>
    </xf>
    <xf numFmtId="0" fontId="38" fillId="28" borderId="23" xfId="0" applyFont="1" applyFill="1" applyBorder="1" applyAlignment="1">
      <alignment horizontal="center"/>
    </xf>
    <xf numFmtId="164" fontId="58" fillId="28" borderId="23" xfId="0" applyNumberFormat="1" applyFont="1" applyFill="1" applyBorder="1" applyAlignment="1">
      <alignment horizontal="center" vertical="center"/>
    </xf>
    <xf numFmtId="2" fontId="59" fillId="28" borderId="23" xfId="0" applyNumberFormat="1" applyFont="1" applyFill="1" applyBorder="1" applyAlignment="1">
      <alignment horizontal="center" vertical="center"/>
    </xf>
    <xf numFmtId="0" fontId="38" fillId="28" borderId="23" xfId="0" applyFont="1" applyFill="1" applyBorder="1"/>
    <xf numFmtId="0" fontId="57" fillId="28" borderId="46" xfId="0" applyFont="1" applyFill="1" applyBorder="1" applyAlignment="1">
      <alignment horizontal="center"/>
    </xf>
    <xf numFmtId="0" fontId="38" fillId="28" borderId="46" xfId="0" applyFont="1" applyFill="1" applyBorder="1" applyAlignment="1">
      <alignment horizontal="center" vertical="center"/>
    </xf>
    <xf numFmtId="0" fontId="38" fillId="28" borderId="24" xfId="0" applyFont="1" applyFill="1" applyBorder="1" applyAlignment="1">
      <alignment horizontal="center" vertical="center"/>
    </xf>
    <xf numFmtId="0" fontId="48" fillId="0" borderId="47" xfId="0" applyFont="1" applyBorder="1" applyAlignment="1">
      <alignment vertical="center"/>
    </xf>
    <xf numFmtId="0" fontId="48" fillId="0" borderId="28" xfId="0" applyFont="1" applyBorder="1" applyAlignment="1">
      <alignment vertical="center"/>
    </xf>
    <xf numFmtId="0" fontId="38" fillId="0" borderId="27" xfId="0" applyFont="1" applyBorder="1" applyAlignment="1">
      <alignment vertical="center"/>
    </xf>
    <xf numFmtId="164" fontId="48" fillId="0" borderId="25" xfId="0" applyNumberFormat="1" applyFont="1" applyFill="1" applyBorder="1" applyAlignment="1">
      <alignment horizontal="center" vertical="center"/>
    </xf>
    <xf numFmtId="164" fontId="48" fillId="0" borderId="26" xfId="0" applyNumberFormat="1" applyFont="1" applyFill="1" applyBorder="1" applyAlignment="1">
      <alignment horizontal="center" vertical="center"/>
    </xf>
    <xf numFmtId="164" fontId="48" fillId="0" borderId="27" xfId="0" applyNumberFormat="1" applyFont="1" applyFill="1" applyBorder="1" applyAlignment="1">
      <alignment horizontal="center" vertical="center"/>
    </xf>
    <xf numFmtId="2" fontId="48" fillId="0" borderId="27" xfId="0" applyNumberFormat="1" applyFont="1" applyFill="1" applyBorder="1" applyAlignment="1">
      <alignment horizontal="center" vertical="center"/>
    </xf>
    <xf numFmtId="0" fontId="38" fillId="0" borderId="0" xfId="0" applyFont="1" applyFill="1"/>
    <xf numFmtId="2" fontId="48" fillId="0" borderId="25" xfId="0" applyNumberFormat="1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10" fontId="38" fillId="0" borderId="0" xfId="39" applyNumberFormat="1" applyFont="1" applyBorder="1" applyAlignment="1">
      <alignment horizontal="center"/>
    </xf>
    <xf numFmtId="165" fontId="38" fillId="0" borderId="48" xfId="0" applyNumberFormat="1" applyFont="1" applyBorder="1" applyAlignment="1">
      <alignment horizontal="center"/>
    </xf>
    <xf numFmtId="0" fontId="48" fillId="0" borderId="12" xfId="0" applyFont="1" applyBorder="1" applyAlignment="1">
      <alignment vertical="center"/>
    </xf>
    <xf numFmtId="0" fontId="38" fillId="0" borderId="30" xfId="0" applyFont="1" applyBorder="1" applyAlignment="1">
      <alignment vertical="center"/>
    </xf>
    <xf numFmtId="164" fontId="48" fillId="0" borderId="29" xfId="0" applyNumberFormat="1" applyFont="1" applyFill="1" applyBorder="1" applyAlignment="1">
      <alignment horizontal="center" vertical="center"/>
    </xf>
    <xf numFmtId="164" fontId="48" fillId="0" borderId="10" xfId="0" applyNumberFormat="1" applyFont="1" applyFill="1" applyBorder="1" applyAlignment="1">
      <alignment horizontal="center" vertical="center"/>
    </xf>
    <xf numFmtId="164" fontId="48" fillId="0" borderId="30" xfId="0" applyNumberFormat="1" applyFont="1" applyFill="1" applyBorder="1" applyAlignment="1">
      <alignment horizontal="center" vertical="center"/>
    </xf>
    <xf numFmtId="2" fontId="48" fillId="0" borderId="30" xfId="0" applyNumberFormat="1" applyFont="1" applyFill="1" applyBorder="1" applyAlignment="1">
      <alignment horizontal="center" vertical="center"/>
    </xf>
    <xf numFmtId="2" fontId="48" fillId="0" borderId="29" xfId="0" applyNumberFormat="1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0" fontId="43" fillId="24" borderId="30" xfId="0" applyFont="1" applyFill="1" applyBorder="1" applyAlignment="1">
      <alignment horizontal="center" vertical="center"/>
    </xf>
    <xf numFmtId="0" fontId="51" fillId="0" borderId="11" xfId="0" applyFont="1" applyBorder="1" applyAlignment="1">
      <alignment vertical="center"/>
    </xf>
    <xf numFmtId="0" fontId="51" fillId="0" borderId="12" xfId="0" applyFont="1" applyBorder="1" applyAlignment="1">
      <alignment vertical="center"/>
    </xf>
    <xf numFmtId="0" fontId="55" fillId="0" borderId="30" xfId="0" applyFont="1" applyBorder="1" applyAlignment="1">
      <alignment vertical="center"/>
    </xf>
    <xf numFmtId="164" fontId="51" fillId="0" borderId="29" xfId="0" applyNumberFormat="1" applyFont="1" applyFill="1" applyBorder="1" applyAlignment="1">
      <alignment horizontal="center" vertical="center"/>
    </xf>
    <xf numFmtId="164" fontId="51" fillId="0" borderId="10" xfId="0" applyNumberFormat="1" applyFont="1" applyFill="1" applyBorder="1" applyAlignment="1">
      <alignment horizontal="center" vertical="center"/>
    </xf>
    <xf numFmtId="0" fontId="60" fillId="24" borderId="30" xfId="0" applyFont="1" applyFill="1" applyBorder="1" applyAlignment="1">
      <alignment horizontal="center" vertical="center"/>
    </xf>
    <xf numFmtId="0" fontId="60" fillId="0" borderId="30" xfId="0" applyFont="1" applyBorder="1" applyAlignment="1">
      <alignment horizontal="center" vertical="center"/>
    </xf>
    <xf numFmtId="0" fontId="48" fillId="0" borderId="0" xfId="0" applyFont="1" applyBorder="1" applyAlignment="1"/>
    <xf numFmtId="0" fontId="48" fillId="0" borderId="21" xfId="0" applyFont="1" applyBorder="1" applyAlignment="1">
      <alignment horizontal="center" vertical="center"/>
    </xf>
    <xf numFmtId="164" fontId="48" fillId="0" borderId="19" xfId="0" applyNumberFormat="1" applyFont="1" applyFill="1" applyBorder="1" applyAlignment="1">
      <alignment horizontal="center" vertical="center"/>
    </xf>
    <xf numFmtId="164" fontId="48" fillId="0" borderId="31" xfId="0" applyNumberFormat="1" applyFont="1" applyFill="1" applyBorder="1" applyAlignment="1">
      <alignment horizontal="center" vertical="center"/>
    </xf>
    <xf numFmtId="164" fontId="48" fillId="0" borderId="20" xfId="0" applyNumberFormat="1" applyFont="1" applyFill="1" applyBorder="1" applyAlignment="1">
      <alignment horizontal="center" vertical="center"/>
    </xf>
    <xf numFmtId="2" fontId="48" fillId="0" borderId="20" xfId="0" applyNumberFormat="1" applyFont="1" applyFill="1" applyBorder="1" applyAlignment="1">
      <alignment horizontal="center" vertical="center"/>
    </xf>
    <xf numFmtId="2" fontId="48" fillId="0" borderId="19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38" fillId="28" borderId="23" xfId="0" applyFont="1" applyFill="1" applyBorder="1" applyAlignment="1">
      <alignment horizontal="center" vertical="center"/>
    </xf>
    <xf numFmtId="0" fontId="53" fillId="0" borderId="29" xfId="0" applyFont="1" applyBorder="1" applyAlignment="1">
      <alignment horizontal="center" vertical="center"/>
    </xf>
    <xf numFmtId="0" fontId="53" fillId="0" borderId="10" xfId="0" applyFont="1" applyBorder="1" applyAlignment="1">
      <alignment vertical="center"/>
    </xf>
    <xf numFmtId="0" fontId="53" fillId="0" borderId="11" xfId="0" applyFont="1" applyBorder="1" applyAlignment="1">
      <alignment vertical="center"/>
    </xf>
    <xf numFmtId="0" fontId="53" fillId="0" borderId="10" xfId="0" applyFont="1" applyBorder="1" applyAlignment="1">
      <alignment horizontal="center" vertical="center"/>
    </xf>
    <xf numFmtId="0" fontId="53" fillId="0" borderId="12" xfId="0" applyFont="1" applyBorder="1" applyAlignment="1">
      <alignment vertical="center"/>
    </xf>
    <xf numFmtId="0" fontId="52" fillId="0" borderId="30" xfId="0" applyFont="1" applyBorder="1" applyAlignment="1">
      <alignment vertical="center"/>
    </xf>
    <xf numFmtId="164" fontId="53" fillId="0" borderId="29" xfId="0" applyNumberFormat="1" applyFont="1" applyFill="1" applyBorder="1" applyAlignment="1">
      <alignment horizontal="center" vertical="center"/>
    </xf>
    <xf numFmtId="2" fontId="57" fillId="0" borderId="30" xfId="0" applyNumberFormat="1" applyFont="1" applyFill="1" applyBorder="1" applyAlignment="1">
      <alignment horizontal="center" vertical="center"/>
    </xf>
    <xf numFmtId="0" fontId="57" fillId="0" borderId="30" xfId="0" applyFont="1" applyFill="1" applyBorder="1" applyAlignment="1">
      <alignment horizontal="center" vertical="center"/>
    </xf>
    <xf numFmtId="0" fontId="61" fillId="0" borderId="29" xfId="0" applyFont="1" applyBorder="1" applyAlignment="1">
      <alignment horizontal="center" vertical="center"/>
    </xf>
    <xf numFmtId="0" fontId="61" fillId="0" borderId="10" xfId="0" applyFont="1" applyBorder="1" applyAlignment="1">
      <alignment vertical="center"/>
    </xf>
    <xf numFmtId="0" fontId="61" fillId="0" borderId="11" xfId="0" applyFont="1" applyBorder="1" applyAlignment="1">
      <alignment vertical="center"/>
    </xf>
    <xf numFmtId="0" fontId="61" fillId="0" borderId="10" xfId="0" applyFont="1" applyBorder="1" applyAlignment="1">
      <alignment horizontal="center" vertical="center"/>
    </xf>
    <xf numFmtId="0" fontId="61" fillId="0" borderId="12" xfId="0" applyFont="1" applyBorder="1" applyAlignment="1">
      <alignment vertical="center"/>
    </xf>
    <xf numFmtId="0" fontId="62" fillId="0" borderId="30" xfId="0" applyFont="1" applyBorder="1" applyAlignment="1">
      <alignment vertical="center"/>
    </xf>
    <xf numFmtId="2" fontId="51" fillId="0" borderId="30" xfId="0" applyNumberFormat="1" applyFont="1" applyFill="1" applyBorder="1" applyAlignment="1">
      <alignment horizontal="center" vertical="center"/>
    </xf>
    <xf numFmtId="0" fontId="55" fillId="0" borderId="0" xfId="0" applyFont="1" applyFill="1"/>
    <xf numFmtId="0" fontId="60" fillId="0" borderId="30" xfId="0" applyFont="1" applyFill="1" applyBorder="1" applyAlignment="1">
      <alignment horizontal="center" vertical="center"/>
    </xf>
    <xf numFmtId="0" fontId="38" fillId="0" borderId="33" xfId="0" applyFont="1" applyBorder="1"/>
    <xf numFmtId="0" fontId="38" fillId="0" borderId="21" xfId="0" applyFont="1" applyBorder="1"/>
    <xf numFmtId="2" fontId="57" fillId="0" borderId="20" xfId="0" applyNumberFormat="1" applyFont="1" applyFill="1" applyBorder="1" applyAlignment="1">
      <alignment horizontal="center" vertical="center"/>
    </xf>
    <xf numFmtId="2" fontId="57" fillId="0" borderId="27" xfId="0" applyNumberFormat="1" applyFont="1" applyFill="1" applyBorder="1" applyAlignment="1">
      <alignment horizontal="center" vertical="center"/>
    </xf>
    <xf numFmtId="2" fontId="63" fillId="0" borderId="30" xfId="0" applyNumberFormat="1" applyFont="1" applyFill="1" applyBorder="1" applyAlignment="1">
      <alignment horizontal="center" vertical="center"/>
    </xf>
    <xf numFmtId="0" fontId="38" fillId="0" borderId="48" xfId="0" applyFont="1" applyBorder="1" applyAlignment="1">
      <alignment vertical="center"/>
    </xf>
    <xf numFmtId="0" fontId="38" fillId="24" borderId="21" xfId="0" applyFont="1" applyFill="1" applyBorder="1" applyAlignment="1">
      <alignment horizontal="center"/>
    </xf>
    <xf numFmtId="0" fontId="48" fillId="0" borderId="25" xfId="0" applyFont="1" applyBorder="1"/>
    <xf numFmtId="0" fontId="48" fillId="0" borderId="26" xfId="0" applyFont="1" applyBorder="1"/>
    <xf numFmtId="0" fontId="48" fillId="0" borderId="47" xfId="0" applyFont="1" applyBorder="1"/>
    <xf numFmtId="0" fontId="45" fillId="24" borderId="26" xfId="0" applyFont="1" applyFill="1" applyBorder="1" applyAlignment="1">
      <alignment horizontal="center" vertical="center"/>
    </xf>
    <xf numFmtId="0" fontId="38" fillId="24" borderId="28" xfId="0" applyFont="1" applyFill="1" applyBorder="1" applyAlignment="1">
      <alignment horizontal="center"/>
    </xf>
    <xf numFmtId="0" fontId="48" fillId="0" borderId="27" xfId="0" applyFont="1" applyBorder="1"/>
    <xf numFmtId="2" fontId="64" fillId="0" borderId="27" xfId="0" applyNumberFormat="1" applyFont="1" applyFill="1" applyBorder="1" applyAlignment="1">
      <alignment horizontal="center" vertical="center"/>
    </xf>
    <xf numFmtId="2" fontId="64" fillId="0" borderId="20" xfId="0" applyNumberFormat="1" applyFont="1" applyFill="1" applyBorder="1" applyAlignment="1">
      <alignment horizontal="center" vertical="center"/>
    </xf>
    <xf numFmtId="0" fontId="38" fillId="0" borderId="25" xfId="0" applyFont="1" applyBorder="1" applyAlignment="1">
      <alignment horizontal="center"/>
    </xf>
    <xf numFmtId="0" fontId="38" fillId="0" borderId="26" xfId="0" applyFont="1" applyBorder="1"/>
    <xf numFmtId="0" fontId="38" fillId="0" borderId="47" xfId="0" applyFont="1" applyBorder="1"/>
    <xf numFmtId="0" fontId="38" fillId="0" borderId="26" xfId="0" applyFont="1" applyBorder="1" applyAlignment="1">
      <alignment horizontal="center"/>
    </xf>
    <xf numFmtId="0" fontId="38" fillId="0" borderId="28" xfId="0" applyFont="1" applyBorder="1"/>
    <xf numFmtId="0" fontId="38" fillId="0" borderId="27" xfId="0" applyFont="1" applyBorder="1"/>
    <xf numFmtId="164" fontId="58" fillId="24" borderId="25" xfId="0" applyNumberFormat="1" applyFont="1" applyFill="1" applyBorder="1" applyAlignment="1">
      <alignment horizontal="center" vertical="center"/>
    </xf>
    <xf numFmtId="164" fontId="58" fillId="24" borderId="26" xfId="0" applyNumberFormat="1" applyFont="1" applyFill="1" applyBorder="1" applyAlignment="1">
      <alignment horizontal="center" vertical="center"/>
    </xf>
    <xf numFmtId="2" fontId="58" fillId="24" borderId="27" xfId="0" applyNumberFormat="1" applyFont="1" applyFill="1" applyBorder="1" applyAlignment="1">
      <alignment horizontal="center" vertical="center"/>
    </xf>
    <xf numFmtId="2" fontId="57" fillId="24" borderId="27" xfId="0" applyNumberFormat="1" applyFont="1" applyFill="1" applyBorder="1" applyAlignment="1">
      <alignment horizontal="center" vertical="center"/>
    </xf>
    <xf numFmtId="0" fontId="38" fillId="24" borderId="0" xfId="0" applyFont="1" applyFill="1" applyAlignment="1">
      <alignment vertical="center"/>
    </xf>
    <xf numFmtId="0" fontId="48" fillId="0" borderId="31" xfId="0" applyFont="1" applyBorder="1" applyAlignment="1">
      <alignment vertical="center"/>
    </xf>
    <xf numFmtId="0" fontId="48" fillId="0" borderId="33" xfId="0" applyFont="1" applyBorder="1" applyAlignment="1">
      <alignment vertical="center"/>
    </xf>
    <xf numFmtId="0" fontId="48" fillId="0" borderId="31" xfId="0" applyFont="1" applyBorder="1" applyAlignment="1">
      <alignment horizontal="center" vertical="center"/>
    </xf>
    <xf numFmtId="0" fontId="48" fillId="0" borderId="21" xfId="0" applyFont="1" applyBorder="1" applyAlignment="1">
      <alignment vertical="center"/>
    </xf>
    <xf numFmtId="0" fontId="38" fillId="0" borderId="20" xfId="0" applyFont="1" applyBorder="1" applyAlignment="1">
      <alignment vertical="center"/>
    </xf>
    <xf numFmtId="0" fontId="42" fillId="24" borderId="38" xfId="0" applyFont="1" applyFill="1" applyBorder="1" applyAlignment="1">
      <alignment vertical="center"/>
    </xf>
    <xf numFmtId="0" fontId="42" fillId="24" borderId="10" xfId="0" quotePrefix="1" applyFont="1" applyFill="1" applyBorder="1" applyAlignment="1">
      <alignment horizontal="left" vertical="center"/>
    </xf>
    <xf numFmtId="0" fontId="45" fillId="24" borderId="11" xfId="0" applyFont="1" applyFill="1" applyBorder="1" applyAlignment="1">
      <alignment horizontal="center" vertical="center"/>
    </xf>
    <xf numFmtId="0" fontId="45" fillId="24" borderId="10" xfId="0" applyFont="1" applyFill="1" applyBorder="1" applyAlignment="1">
      <alignment horizontal="center" vertical="center"/>
    </xf>
    <xf numFmtId="0" fontId="38" fillId="24" borderId="12" xfId="0" applyFont="1" applyFill="1" applyBorder="1" applyAlignment="1">
      <alignment horizontal="center"/>
    </xf>
    <xf numFmtId="0" fontId="45" fillId="24" borderId="30" xfId="0" applyFont="1" applyFill="1" applyBorder="1" applyAlignment="1">
      <alignment horizontal="center" vertical="center"/>
    </xf>
    <xf numFmtId="164" fontId="58" fillId="24" borderId="29" xfId="0" applyNumberFormat="1" applyFont="1" applyFill="1" applyBorder="1" applyAlignment="1">
      <alignment horizontal="center" vertical="center"/>
    </xf>
    <xf numFmtId="164" fontId="58" fillId="24" borderId="10" xfId="0" applyNumberFormat="1" applyFont="1" applyFill="1" applyBorder="1" applyAlignment="1">
      <alignment horizontal="center" vertical="center"/>
    </xf>
    <xf numFmtId="2" fontId="59" fillId="24" borderId="30" xfId="0" applyNumberFormat="1" applyFont="1" applyFill="1" applyBorder="1" applyAlignment="1">
      <alignment horizontal="center" vertical="center"/>
    </xf>
    <xf numFmtId="2" fontId="57" fillId="24" borderId="30" xfId="0" applyNumberFormat="1" applyFont="1" applyFill="1" applyBorder="1" applyAlignment="1">
      <alignment horizontal="center" vertical="center"/>
    </xf>
    <xf numFmtId="0" fontId="42" fillId="24" borderId="49" xfId="0" applyFont="1" applyFill="1" applyBorder="1" applyAlignment="1">
      <alignment vertical="center"/>
    </xf>
    <xf numFmtId="0" fontId="42" fillId="24" borderId="31" xfId="0" quotePrefix="1" applyFont="1" applyFill="1" applyBorder="1" applyAlignment="1">
      <alignment horizontal="left" vertical="center"/>
    </xf>
    <xf numFmtId="0" fontId="45" fillId="24" borderId="33" xfId="0" applyFont="1" applyFill="1" applyBorder="1" applyAlignment="1">
      <alignment horizontal="center" vertical="center"/>
    </xf>
    <xf numFmtId="0" fontId="45" fillId="24" borderId="31" xfId="0" applyFont="1" applyFill="1" applyBorder="1" applyAlignment="1">
      <alignment horizontal="center" vertical="center"/>
    </xf>
    <xf numFmtId="0" fontId="45" fillId="24" borderId="20" xfId="0" applyFont="1" applyFill="1" applyBorder="1" applyAlignment="1">
      <alignment horizontal="center" vertical="center"/>
    </xf>
    <xf numFmtId="164" fontId="58" fillId="24" borderId="19" xfId="0" applyNumberFormat="1" applyFont="1" applyFill="1" applyBorder="1" applyAlignment="1">
      <alignment horizontal="center" vertical="center"/>
    </xf>
    <xf numFmtId="164" fontId="58" fillId="24" borderId="31" xfId="0" applyNumberFormat="1" applyFont="1" applyFill="1" applyBorder="1" applyAlignment="1">
      <alignment horizontal="center" vertical="center"/>
    </xf>
    <xf numFmtId="2" fontId="59" fillId="24" borderId="20" xfId="0" applyNumberFormat="1" applyFont="1" applyFill="1" applyBorder="1" applyAlignment="1">
      <alignment horizontal="center" vertical="center"/>
    </xf>
    <xf numFmtId="2" fontId="57" fillId="24" borderId="20" xfId="0" applyNumberFormat="1" applyFont="1" applyFill="1" applyBorder="1" applyAlignment="1">
      <alignment horizontal="center" vertical="center"/>
    </xf>
    <xf numFmtId="0" fontId="48" fillId="0" borderId="11" xfId="0" applyFont="1" applyBorder="1"/>
    <xf numFmtId="2" fontId="64" fillId="0" borderId="30" xfId="0" applyNumberFormat="1" applyFont="1" applyFill="1" applyBorder="1" applyAlignment="1">
      <alignment horizontal="center" vertical="center"/>
    </xf>
    <xf numFmtId="0" fontId="51" fillId="0" borderId="33" xfId="0" applyFont="1" applyBorder="1" applyAlignment="1">
      <alignment vertical="center"/>
    </xf>
    <xf numFmtId="0" fontId="51" fillId="0" borderId="21" xfId="0" applyFont="1" applyBorder="1" applyAlignment="1">
      <alignment vertical="center"/>
    </xf>
    <xf numFmtId="0" fontId="55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48" fillId="0" borderId="29" xfId="0" applyFont="1" applyBorder="1"/>
    <xf numFmtId="0" fontId="48" fillId="0" borderId="39" xfId="0" applyFont="1" applyBorder="1"/>
    <xf numFmtId="0" fontId="48" fillId="0" borderId="40" xfId="0" applyFont="1" applyBorder="1"/>
    <xf numFmtId="0" fontId="48" fillId="0" borderId="44" xfId="0" applyFont="1" applyBorder="1"/>
    <xf numFmtId="0" fontId="38" fillId="0" borderId="46" xfId="0" applyFont="1" applyBorder="1" applyAlignment="1">
      <alignment horizontal="center"/>
    </xf>
    <xf numFmtId="0" fontId="48" fillId="0" borderId="41" xfId="0" applyFont="1" applyBorder="1"/>
    <xf numFmtId="164" fontId="48" fillId="0" borderId="39" xfId="0" applyNumberFormat="1" applyFont="1" applyFill="1" applyBorder="1" applyAlignment="1">
      <alignment horizontal="center" vertical="center"/>
    </xf>
    <xf numFmtId="164" fontId="48" fillId="0" borderId="40" xfId="0" applyNumberFormat="1" applyFont="1" applyFill="1" applyBorder="1" applyAlignment="1">
      <alignment horizontal="center" vertical="center"/>
    </xf>
    <xf numFmtId="164" fontId="48" fillId="0" borderId="41" xfId="0" applyNumberFormat="1" applyFont="1" applyFill="1" applyBorder="1" applyAlignment="1">
      <alignment horizontal="center" vertical="center"/>
    </xf>
    <xf numFmtId="2" fontId="48" fillId="0" borderId="41" xfId="0" applyNumberFormat="1" applyFont="1" applyFill="1" applyBorder="1" applyAlignment="1">
      <alignment horizontal="center" vertical="center"/>
    </xf>
    <xf numFmtId="2" fontId="48" fillId="0" borderId="39" xfId="0" applyNumberFormat="1" applyFont="1" applyBorder="1" applyAlignment="1">
      <alignment horizontal="center" vertical="center"/>
    </xf>
    <xf numFmtId="2" fontId="57" fillId="0" borderId="41" xfId="0" applyNumberFormat="1" applyFont="1" applyFill="1" applyBorder="1" applyAlignment="1">
      <alignment horizontal="center" vertical="center"/>
    </xf>
    <xf numFmtId="10" fontId="38" fillId="0" borderId="46" xfId="39" applyNumberFormat="1" applyFont="1" applyBorder="1" applyAlignment="1">
      <alignment horizontal="center"/>
    </xf>
    <xf numFmtId="165" fontId="38" fillId="0" borderId="50" xfId="0" applyNumberFormat="1" applyFont="1" applyBorder="1" applyAlignment="1">
      <alignment horizontal="center"/>
    </xf>
    <xf numFmtId="0" fontId="43" fillId="0" borderId="0" xfId="0" applyFont="1" applyFill="1" applyBorder="1" applyAlignment="1">
      <alignment horizontal="center" vertical="center"/>
    </xf>
    <xf numFmtId="2" fontId="48" fillId="0" borderId="15" xfId="0" applyNumberFormat="1" applyFont="1" applyBorder="1" applyAlignment="1">
      <alignment horizontal="center"/>
    </xf>
    <xf numFmtId="2" fontId="48" fillId="0" borderId="29" xfId="0" applyNumberFormat="1" applyFont="1" applyBorder="1" applyAlignment="1">
      <alignment horizontal="center"/>
    </xf>
    <xf numFmtId="0" fontId="43" fillId="0" borderId="51" xfId="0" applyFont="1" applyFill="1" applyBorder="1" applyAlignment="1">
      <alignment horizontal="center" vertical="center"/>
    </xf>
    <xf numFmtId="0" fontId="38" fillId="0" borderId="52" xfId="0" applyFont="1" applyBorder="1" applyAlignment="1">
      <alignment horizontal="center"/>
    </xf>
    <xf numFmtId="10" fontId="38" fillId="0" borderId="52" xfId="39" applyNumberFormat="1" applyFont="1" applyBorder="1" applyAlignment="1">
      <alignment horizontal="center"/>
    </xf>
    <xf numFmtId="165" fontId="38" fillId="0" borderId="53" xfId="0" applyNumberFormat="1" applyFont="1" applyBorder="1" applyAlignment="1">
      <alignment horizontal="center"/>
    </xf>
    <xf numFmtId="0" fontId="43" fillId="0" borderId="25" xfId="0" applyFont="1" applyFill="1" applyBorder="1" applyAlignment="1">
      <alignment horizontal="center" vertical="center"/>
    </xf>
    <xf numFmtId="0" fontId="43" fillId="0" borderId="54" xfId="0" applyFont="1" applyFill="1" applyBorder="1" applyAlignment="1">
      <alignment horizontal="center" vertical="center"/>
    </xf>
    <xf numFmtId="0" fontId="38" fillId="0" borderId="46" xfId="0" applyFont="1" applyBorder="1" applyAlignment="1">
      <alignment horizontal="center"/>
    </xf>
    <xf numFmtId="0" fontId="42" fillId="27" borderId="23" xfId="0" quotePrefix="1" applyFont="1" applyFill="1" applyBorder="1" applyAlignment="1">
      <alignment horizontal="center" vertical="center" wrapText="1"/>
    </xf>
    <xf numFmtId="0" fontId="42" fillId="27" borderId="23" xfId="0" applyFont="1" applyFill="1" applyBorder="1" applyAlignment="1">
      <alignment horizontal="center" vertical="center" wrapText="1"/>
    </xf>
    <xf numFmtId="0" fontId="38" fillId="25" borderId="55" xfId="0" applyFont="1" applyFill="1" applyBorder="1" applyAlignment="1">
      <alignment horizontal="center"/>
    </xf>
    <xf numFmtId="0" fontId="38" fillId="25" borderId="53" xfId="0" applyFont="1" applyFill="1" applyBorder="1" applyAlignment="1">
      <alignment horizontal="center"/>
    </xf>
    <xf numFmtId="2" fontId="43" fillId="27" borderId="23" xfId="0" quotePrefix="1" applyNumberFormat="1" applyFont="1" applyFill="1" applyBorder="1" applyAlignment="1">
      <alignment horizontal="center" vertical="center"/>
    </xf>
    <xf numFmtId="18" fontId="46" fillId="25" borderId="56" xfId="0" applyNumberFormat="1" applyFont="1" applyFill="1" applyBorder="1" applyAlignment="1">
      <alignment horizontal="center"/>
    </xf>
    <xf numFmtId="18" fontId="46" fillId="25" borderId="57" xfId="0" applyNumberFormat="1" applyFont="1" applyFill="1" applyBorder="1" applyAlignment="1">
      <alignment horizontal="center"/>
    </xf>
    <xf numFmtId="0" fontId="43" fillId="27" borderId="23" xfId="0" quotePrefix="1" applyFont="1" applyFill="1" applyBorder="1" applyAlignment="1">
      <alignment horizontal="center" vertical="center" wrapText="1"/>
    </xf>
    <xf numFmtId="0" fontId="43" fillId="27" borderId="23" xfId="0" applyFont="1" applyFill="1" applyBorder="1" applyAlignment="1">
      <alignment horizontal="center" vertical="center" wrapText="1"/>
    </xf>
    <xf numFmtId="0" fontId="57" fillId="0" borderId="61" xfId="0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0" fontId="57" fillId="0" borderId="63" xfId="0" applyFont="1" applyBorder="1" applyAlignment="1">
      <alignment horizontal="center"/>
    </xf>
    <xf numFmtId="2" fontId="57" fillId="28" borderId="23" xfId="0" quotePrefix="1" applyNumberFormat="1" applyFont="1" applyFill="1" applyBorder="1" applyAlignment="1">
      <alignment horizontal="center" vertical="center"/>
    </xf>
    <xf numFmtId="2" fontId="57" fillId="28" borderId="23" xfId="0" applyNumberFormat="1" applyFont="1" applyFill="1" applyBorder="1" applyAlignment="1">
      <alignment horizontal="center" vertical="center"/>
    </xf>
    <xf numFmtId="0" fontId="43" fillId="0" borderId="58" xfId="0" applyFont="1" applyFill="1" applyBorder="1" applyAlignment="1">
      <alignment horizontal="center"/>
    </xf>
    <xf numFmtId="0" fontId="43" fillId="0" borderId="59" xfId="0" applyFont="1" applyFill="1" applyBorder="1" applyAlignment="1">
      <alignment horizontal="center"/>
    </xf>
    <xf numFmtId="0" fontId="43" fillId="0" borderId="60" xfId="0" applyFont="1" applyFill="1" applyBorder="1" applyAlignment="1">
      <alignment horizontal="center"/>
    </xf>
    <xf numFmtId="18" fontId="46" fillId="25" borderId="34" xfId="0" applyNumberFormat="1" applyFont="1" applyFill="1" applyBorder="1" applyAlignment="1">
      <alignment horizontal="center"/>
    </xf>
    <xf numFmtId="18" fontId="46" fillId="25" borderId="48" xfId="0" applyNumberFormat="1" applyFont="1" applyFill="1" applyBorder="1" applyAlignment="1">
      <alignment horizontal="center"/>
    </xf>
    <xf numFmtId="2" fontId="57" fillId="28" borderId="46" xfId="0" quotePrefix="1" applyNumberFormat="1" applyFont="1" applyFill="1" applyBorder="1" applyAlignment="1">
      <alignment horizontal="center" vertical="center"/>
    </xf>
    <xf numFmtId="2" fontId="57" fillId="28" borderId="46" xfId="0" applyNumberFormat="1" applyFont="1" applyFill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6"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0</xdr:rowOff>
    </xdr:from>
    <xdr:to>
      <xdr:col>5</xdr:col>
      <xdr:colOff>400050</xdr:colOff>
      <xdr:row>3</xdr:row>
      <xdr:rowOff>171450</xdr:rowOff>
    </xdr:to>
    <xdr:pic>
      <xdr:nvPicPr>
        <xdr:cNvPr id="1025" name="Picture 2" descr="DressageRigh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76825" y="0"/>
          <a:ext cx="10572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1023937</xdr:colOff>
      <xdr:row>0</xdr:row>
      <xdr:rowOff>183357</xdr:rowOff>
    </xdr:from>
    <xdr:to>
      <xdr:col>4</xdr:col>
      <xdr:colOff>965993</xdr:colOff>
      <xdr:row>3</xdr:row>
      <xdr:rowOff>75407</xdr:rowOff>
    </xdr:to>
    <xdr:sp macro="" textlink="">
      <xdr:nvSpPr>
        <xdr:cNvPr id="6149" name="Text Box 5"/>
        <xdr:cNvSpPr txBox="1">
          <a:spLocks noChangeArrowheads="1"/>
        </xdr:cNvSpPr>
      </xdr:nvSpPr>
      <xdr:spPr bwMode="auto">
        <a:xfrm>
          <a:off x="1559718" y="731045"/>
          <a:ext cx="4024313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en-AU" sz="16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TALLEBUDGERA</a:t>
          </a:r>
          <a:r>
            <a:rPr lang="en-AU" sz="1600" b="1" i="0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PONY CLUB</a:t>
          </a:r>
          <a:endParaRPr lang="en-AU" sz="1600" b="1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AU" sz="16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OFFICIAL &amp; UNOFFICIAL DRESSAGE </a:t>
          </a:r>
        </a:p>
        <a:p>
          <a:pPr algn="ctr" rtl="0">
            <a:defRPr sz="1000"/>
          </a:pPr>
          <a:endParaRPr lang="en-AU" sz="1600" b="1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0</xdr:col>
      <xdr:colOff>504825</xdr:colOff>
      <xdr:row>0</xdr:row>
      <xdr:rowOff>9525</xdr:rowOff>
    </xdr:from>
    <xdr:to>
      <xdr:col>1</xdr:col>
      <xdr:colOff>1028700</xdr:colOff>
      <xdr:row>3</xdr:row>
      <xdr:rowOff>200025</xdr:rowOff>
    </xdr:to>
    <xdr:pic>
      <xdr:nvPicPr>
        <xdr:cNvPr id="1027" name="Picture 3" descr="TPC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4825" y="9525"/>
          <a:ext cx="10572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1323975</xdr:colOff>
      <xdr:row>0</xdr:row>
      <xdr:rowOff>57150</xdr:rowOff>
    </xdr:from>
    <xdr:to>
      <xdr:col>3</xdr:col>
      <xdr:colOff>171450</xdr:colOff>
      <xdr:row>2</xdr:row>
      <xdr:rowOff>161925</xdr:rowOff>
    </xdr:to>
    <xdr:pic>
      <xdr:nvPicPr>
        <xdr:cNvPr id="2049" name="Picture 2" descr="HRSRC0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0" y="57150"/>
          <a:ext cx="8096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790576</xdr:colOff>
      <xdr:row>0</xdr:row>
      <xdr:rowOff>76201</xdr:rowOff>
    </xdr:from>
    <xdr:to>
      <xdr:col>2</xdr:col>
      <xdr:colOff>1207294</xdr:colOff>
      <xdr:row>2</xdr:row>
      <xdr:rowOff>176213</xdr:rowOff>
    </xdr:to>
    <xdr:sp macro="" textlink="">
      <xdr:nvSpPr>
        <xdr:cNvPr id="5126" name="Text Box 6"/>
        <xdr:cNvSpPr txBox="1">
          <a:spLocks noChangeArrowheads="1"/>
        </xdr:cNvSpPr>
      </xdr:nvSpPr>
      <xdr:spPr bwMode="auto">
        <a:xfrm>
          <a:off x="1350170" y="433389"/>
          <a:ext cx="2631280" cy="766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AU" sz="12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TALLEBUDGERA PONY CLUB</a:t>
          </a:r>
        </a:p>
        <a:p>
          <a:pPr algn="ctr" rtl="0">
            <a:defRPr sz="1000"/>
          </a:pPr>
          <a:r>
            <a:rPr lang="en-AU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OFFICIAL &amp; UNOFFICIAL </a:t>
          </a:r>
        </a:p>
        <a:p>
          <a:pPr algn="ctr" rtl="0">
            <a:defRPr sz="1000"/>
          </a:pPr>
          <a:r>
            <a:rPr lang="en-AU" sz="11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COMBINED TRAINING</a:t>
          </a:r>
        </a:p>
      </xdr:txBody>
    </xdr:sp>
    <xdr:clientData/>
  </xdr:twoCellAnchor>
  <xdr:twoCellAnchor editAs="oneCell">
    <xdr:from>
      <xdr:col>0</xdr:col>
      <xdr:colOff>238125</xdr:colOff>
      <xdr:row>0</xdr:row>
      <xdr:rowOff>0</xdr:rowOff>
    </xdr:from>
    <xdr:to>
      <xdr:col>1</xdr:col>
      <xdr:colOff>723900</xdr:colOff>
      <xdr:row>3</xdr:row>
      <xdr:rowOff>257175</xdr:rowOff>
    </xdr:to>
    <xdr:pic>
      <xdr:nvPicPr>
        <xdr:cNvPr id="2051" name="Picture 3" descr="TPC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8125" y="0"/>
          <a:ext cx="10477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4"/>
  <sheetViews>
    <sheetView showGridLines="0"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L10" sqref="L10"/>
    </sheetView>
  </sheetViews>
  <sheetFormatPr defaultColWidth="8.85546875" defaultRowHeight="12.75" outlineLevelRow="1"/>
  <cols>
    <col min="1" max="1" width="8" style="77" customWidth="1"/>
    <col min="2" max="2" width="30.42578125" style="78" customWidth="1"/>
    <col min="3" max="3" width="21.140625" style="78" customWidth="1"/>
    <col min="4" max="4" width="9.42578125" style="77" customWidth="1"/>
    <col min="5" max="5" width="17" style="78" customWidth="1"/>
    <col min="6" max="7" width="7.42578125" style="78" customWidth="1"/>
    <col min="8" max="8" width="11.140625" style="78" customWidth="1"/>
    <col min="9" max="9" width="7.7109375" style="78" customWidth="1"/>
    <col min="10" max="10" width="7.28515625" style="80" customWidth="1"/>
    <col min="11" max="12" width="7.85546875" style="78" customWidth="1"/>
    <col min="13" max="13" width="9.28515625" style="78" customWidth="1"/>
    <col min="14" max="14" width="8.85546875" style="78"/>
    <col min="15" max="15" width="7" style="80" customWidth="1"/>
    <col min="16" max="16" width="1" style="78" customWidth="1"/>
    <col min="17" max="17" width="10" style="78" customWidth="1"/>
    <col min="18" max="18" width="7.85546875" style="78" customWidth="1"/>
    <col min="19" max="19" width="5.85546875" style="78" customWidth="1"/>
    <col min="20" max="20" width="8.140625" style="78" customWidth="1"/>
    <col min="21" max="21" width="2" style="78" customWidth="1"/>
    <col min="22" max="23" width="6.28515625" style="78" customWidth="1"/>
    <col min="24" max="16384" width="8.85546875" style="78"/>
  </cols>
  <sheetData>
    <row r="1" spans="1:25" ht="23.25">
      <c r="F1" s="79"/>
    </row>
    <row r="2" spans="1:25" ht="24" thickBot="1">
      <c r="B2" s="81"/>
      <c r="C2" s="81"/>
      <c r="D2" s="82"/>
      <c r="E2" s="81"/>
      <c r="F2" s="79"/>
      <c r="H2" s="83"/>
      <c r="I2" s="84"/>
      <c r="L2" s="85"/>
    </row>
    <row r="3" spans="1:25" ht="21">
      <c r="B3" s="86"/>
      <c r="C3" s="86"/>
      <c r="D3" s="87"/>
      <c r="E3" s="86"/>
      <c r="F3" s="88"/>
      <c r="G3" s="89"/>
      <c r="Q3" s="397" t="s">
        <v>29</v>
      </c>
      <c r="R3" s="398"/>
      <c r="S3" s="90"/>
    </row>
    <row r="4" spans="1:25" ht="24" customHeight="1" thickBot="1">
      <c r="F4" s="394"/>
      <c r="G4" s="394"/>
      <c r="H4" s="394"/>
      <c r="I4" s="394"/>
      <c r="J4" s="394"/>
      <c r="Q4" s="400">
        <f ca="1">NOW()</f>
        <v>41727.381956134261</v>
      </c>
      <c r="R4" s="401"/>
      <c r="S4" s="91"/>
      <c r="V4" s="77"/>
      <c r="W4" s="77"/>
    </row>
    <row r="5" spans="1:25" s="104" customFormat="1" ht="31.5" customHeight="1" thickBot="1">
      <c r="A5" s="92" t="s">
        <v>24</v>
      </c>
      <c r="B5" s="93" t="s">
        <v>1</v>
      </c>
      <c r="C5" s="93" t="s">
        <v>2</v>
      </c>
      <c r="D5" s="94" t="s">
        <v>27</v>
      </c>
      <c r="E5" s="95" t="s">
        <v>4</v>
      </c>
      <c r="F5" s="96" t="s">
        <v>5</v>
      </c>
      <c r="G5" s="97" t="s">
        <v>6</v>
      </c>
      <c r="H5" s="97" t="s">
        <v>7</v>
      </c>
      <c r="I5" s="97" t="s">
        <v>8</v>
      </c>
      <c r="J5" s="98" t="s">
        <v>9</v>
      </c>
      <c r="K5" s="96" t="s">
        <v>5</v>
      </c>
      <c r="L5" s="97" t="s">
        <v>6</v>
      </c>
      <c r="M5" s="97" t="s">
        <v>7</v>
      </c>
      <c r="N5" s="97" t="s">
        <v>8</v>
      </c>
      <c r="O5" s="98" t="s">
        <v>9</v>
      </c>
      <c r="P5" s="78"/>
      <c r="Q5" s="99" t="s">
        <v>10</v>
      </c>
      <c r="R5" s="100" t="s">
        <v>11</v>
      </c>
      <c r="S5" s="101" t="s">
        <v>128</v>
      </c>
      <c r="T5" s="102" t="s">
        <v>30</v>
      </c>
      <c r="U5" s="78"/>
      <c r="V5" s="103" t="s">
        <v>25</v>
      </c>
      <c r="W5" s="103" t="s">
        <v>26</v>
      </c>
    </row>
    <row r="6" spans="1:25" s="114" customFormat="1" ht="20.25" customHeight="1" thickBot="1">
      <c r="A6" s="105"/>
      <c r="B6" s="106" t="s">
        <v>35</v>
      </c>
      <c r="C6" s="107"/>
      <c r="D6" s="108"/>
      <c r="E6" s="106"/>
      <c r="F6" s="395" t="s">
        <v>12</v>
      </c>
      <c r="G6" s="396"/>
      <c r="H6" s="396"/>
      <c r="I6" s="396"/>
      <c r="J6" s="396"/>
      <c r="K6" s="395" t="s">
        <v>119</v>
      </c>
      <c r="L6" s="396"/>
      <c r="M6" s="396"/>
      <c r="N6" s="396"/>
      <c r="O6" s="396"/>
      <c r="P6" s="107"/>
      <c r="Q6" s="399"/>
      <c r="R6" s="399"/>
      <c r="S6" s="109"/>
      <c r="T6" s="110"/>
      <c r="U6" s="111"/>
      <c r="V6" s="112"/>
      <c r="W6" s="113"/>
    </row>
    <row r="7" spans="1:25" s="114" customFormat="1" ht="20.25" customHeight="1" outlineLevel="1">
      <c r="A7" s="115"/>
      <c r="B7" s="116"/>
      <c r="C7" s="116"/>
      <c r="D7" s="117"/>
      <c r="E7" s="118"/>
      <c r="F7" s="119"/>
      <c r="G7" s="120"/>
      <c r="H7" s="121">
        <f t="shared" ref="H7:H12" si="0">IF(F7=0,0,((AVERAGE(F7:G7))/V7))</f>
        <v>0</v>
      </c>
      <c r="I7" s="122"/>
      <c r="J7" s="123">
        <f>IF(I7=0,,IF(I7&gt;10,,11-(I7)))</f>
        <v>0</v>
      </c>
      <c r="K7" s="119"/>
      <c r="L7" s="120"/>
      <c r="M7" s="121">
        <f t="shared" ref="M7:M12" si="1">IF(K7=0,0,((AVERAGE(K7:L7))/W7))</f>
        <v>0</v>
      </c>
      <c r="N7" s="122"/>
      <c r="O7" s="123">
        <f>IF(N7=0,,IF(N7&gt;10,,11-(N7)))</f>
        <v>0</v>
      </c>
      <c r="Q7" s="124">
        <f t="shared" ref="Q7:Q12" si="2">O7+J7</f>
        <v>0</v>
      </c>
      <c r="R7" s="125"/>
      <c r="S7" s="386" t="str">
        <f>IF(OR(R7&gt;10,R7=0),"-",IF(AND(H7&gt;=0.55,M7&gt;=0.55),"Q2",IF(OR(H7&gt;=0.55,M7&gt;=0.55),"Q1","-")))</f>
        <v>-</v>
      </c>
      <c r="T7" s="127">
        <f t="shared" ref="T7:T12" si="3">(H7+ M7)/2</f>
        <v>0</v>
      </c>
      <c r="U7" s="78"/>
      <c r="V7" s="128">
        <v>260</v>
      </c>
      <c r="W7" s="128">
        <v>250</v>
      </c>
    </row>
    <row r="8" spans="1:25" s="114" customFormat="1" ht="20.25" customHeight="1" outlineLevel="1">
      <c r="A8" s="129"/>
      <c r="B8" s="130"/>
      <c r="C8" s="130"/>
      <c r="D8" s="131"/>
      <c r="E8" s="132"/>
      <c r="F8" s="133"/>
      <c r="G8" s="134"/>
      <c r="H8" s="135">
        <f t="shared" si="0"/>
        <v>0</v>
      </c>
      <c r="I8" s="136"/>
      <c r="J8" s="137">
        <f t="shared" ref="J8:J78" si="4">IF(I8=0,,IF(I8&gt;10,,11-(I8)))</f>
        <v>0</v>
      </c>
      <c r="K8" s="133"/>
      <c r="L8" s="134"/>
      <c r="M8" s="135">
        <f t="shared" si="1"/>
        <v>0</v>
      </c>
      <c r="N8" s="136"/>
      <c r="O8" s="137">
        <f t="shared" ref="O8:O78" si="5">IF(N8=0,,IF(N8&gt;10,,11-(N8)))</f>
        <v>0</v>
      </c>
      <c r="Q8" s="138">
        <f t="shared" si="2"/>
        <v>0</v>
      </c>
      <c r="R8" s="139"/>
      <c r="S8" s="387" t="str">
        <f>IF(OR(R8&gt;10,R8=0),"-",IF(AND(H8&gt;=0.55,M8&gt;=0.55),"Q2",IF(OR(H8&gt;=0.55,M8&gt;=0.55),"Q1","-")))</f>
        <v>-</v>
      </c>
      <c r="T8" s="127">
        <f t="shared" si="3"/>
        <v>0</v>
      </c>
      <c r="U8" s="78"/>
      <c r="V8" s="128">
        <v>260</v>
      </c>
      <c r="W8" s="128">
        <v>250</v>
      </c>
    </row>
    <row r="9" spans="1:25" s="114" customFormat="1" ht="20.25" customHeight="1" outlineLevel="1">
      <c r="A9" s="129"/>
      <c r="B9" s="130"/>
      <c r="C9" s="130"/>
      <c r="D9" s="131"/>
      <c r="E9" s="132"/>
      <c r="F9" s="133"/>
      <c r="G9" s="134"/>
      <c r="H9" s="135">
        <f t="shared" si="0"/>
        <v>0</v>
      </c>
      <c r="I9" s="136"/>
      <c r="J9" s="137">
        <f t="shared" si="4"/>
        <v>0</v>
      </c>
      <c r="K9" s="133"/>
      <c r="L9" s="134"/>
      <c r="M9" s="135">
        <f t="shared" si="1"/>
        <v>0</v>
      </c>
      <c r="N9" s="136"/>
      <c r="O9" s="137">
        <f t="shared" si="5"/>
        <v>0</v>
      </c>
      <c r="Q9" s="138">
        <f t="shared" si="2"/>
        <v>0</v>
      </c>
      <c r="R9" s="139"/>
      <c r="S9" s="387" t="str">
        <f t="shared" ref="S9:S72" si="6">IF(OR(R9&gt;10,R9=0),"-",IF(AND(H9&gt;=0.55,M9&gt;=0.55),"Q2",IF(OR(H9&gt;=0.55,M9&gt;=0.55),"Q1","-")))</f>
        <v>-</v>
      </c>
      <c r="T9" s="127">
        <f t="shared" si="3"/>
        <v>0</v>
      </c>
      <c r="U9" s="78"/>
      <c r="V9" s="128">
        <v>260</v>
      </c>
      <c r="W9" s="128">
        <v>250</v>
      </c>
    </row>
    <row r="10" spans="1:25" s="114" customFormat="1" ht="20.25" customHeight="1" outlineLevel="1">
      <c r="A10" s="129"/>
      <c r="B10" s="130"/>
      <c r="C10" s="130"/>
      <c r="D10" s="131"/>
      <c r="E10" s="132"/>
      <c r="F10" s="133"/>
      <c r="G10" s="134"/>
      <c r="H10" s="135">
        <f t="shared" si="0"/>
        <v>0</v>
      </c>
      <c r="I10" s="136"/>
      <c r="J10" s="137">
        <f t="shared" si="4"/>
        <v>0</v>
      </c>
      <c r="K10" s="133"/>
      <c r="L10" s="134"/>
      <c r="M10" s="135">
        <f t="shared" si="1"/>
        <v>0</v>
      </c>
      <c r="N10" s="136"/>
      <c r="O10" s="137">
        <f t="shared" si="5"/>
        <v>0</v>
      </c>
      <c r="Q10" s="138">
        <f t="shared" si="2"/>
        <v>0</v>
      </c>
      <c r="R10" s="139"/>
      <c r="S10" s="387" t="str">
        <f t="shared" si="6"/>
        <v>-</v>
      </c>
      <c r="T10" s="127">
        <f t="shared" si="3"/>
        <v>0</v>
      </c>
      <c r="U10" s="78"/>
      <c r="V10" s="128">
        <v>260</v>
      </c>
      <c r="W10" s="128">
        <v>250</v>
      </c>
    </row>
    <row r="11" spans="1:25" s="114" customFormat="1" ht="20.25" customHeight="1" outlineLevel="1">
      <c r="A11" s="129"/>
      <c r="B11" s="130"/>
      <c r="C11" s="130"/>
      <c r="D11" s="131"/>
      <c r="E11" s="132"/>
      <c r="F11" s="133"/>
      <c r="G11" s="134"/>
      <c r="H11" s="135">
        <f t="shared" si="0"/>
        <v>0</v>
      </c>
      <c r="I11" s="136"/>
      <c r="J11" s="137">
        <f t="shared" si="4"/>
        <v>0</v>
      </c>
      <c r="K11" s="133"/>
      <c r="L11" s="134"/>
      <c r="M11" s="135">
        <f t="shared" si="1"/>
        <v>0</v>
      </c>
      <c r="N11" s="136"/>
      <c r="O11" s="137">
        <f t="shared" si="5"/>
        <v>0</v>
      </c>
      <c r="Q11" s="138">
        <f t="shared" si="2"/>
        <v>0</v>
      </c>
      <c r="R11" s="139"/>
      <c r="S11" s="387" t="str">
        <f t="shared" si="6"/>
        <v>-</v>
      </c>
      <c r="T11" s="127">
        <f t="shared" si="3"/>
        <v>0</v>
      </c>
      <c r="U11" s="78"/>
      <c r="V11" s="128">
        <v>260</v>
      </c>
      <c r="W11" s="128">
        <v>250</v>
      </c>
    </row>
    <row r="12" spans="1:25" s="114" customFormat="1" ht="20.25" customHeight="1" outlineLevel="1" thickBot="1">
      <c r="A12" s="140"/>
      <c r="B12" s="141"/>
      <c r="C12" s="141"/>
      <c r="D12" s="142"/>
      <c r="E12" s="143"/>
      <c r="F12" s="144"/>
      <c r="G12" s="145"/>
      <c r="H12" s="146">
        <f t="shared" si="0"/>
        <v>0</v>
      </c>
      <c r="I12" s="147"/>
      <c r="J12" s="148">
        <f t="shared" si="4"/>
        <v>0</v>
      </c>
      <c r="K12" s="144"/>
      <c r="L12" s="145"/>
      <c r="M12" s="146">
        <f t="shared" si="1"/>
        <v>0</v>
      </c>
      <c r="N12" s="147"/>
      <c r="O12" s="148">
        <f t="shared" si="5"/>
        <v>0</v>
      </c>
      <c r="Q12" s="149">
        <f t="shared" si="2"/>
        <v>0</v>
      </c>
      <c r="R12" s="150"/>
      <c r="S12" s="387" t="str">
        <f t="shared" si="6"/>
        <v>-</v>
      </c>
      <c r="T12" s="127">
        <f t="shared" si="3"/>
        <v>0</v>
      </c>
      <c r="U12" s="78"/>
      <c r="V12" s="128">
        <v>260</v>
      </c>
      <c r="W12" s="128">
        <v>250</v>
      </c>
    </row>
    <row r="13" spans="1:25" s="114" customFormat="1" ht="20.25" customHeight="1" thickBot="1">
      <c r="A13" s="105"/>
      <c r="B13" s="106" t="s">
        <v>36</v>
      </c>
      <c r="C13" s="107"/>
      <c r="D13" s="108"/>
      <c r="E13" s="106"/>
      <c r="F13" s="395" t="s">
        <v>119</v>
      </c>
      <c r="G13" s="396"/>
      <c r="H13" s="396"/>
      <c r="I13" s="396"/>
      <c r="J13" s="396"/>
      <c r="K13" s="395" t="s">
        <v>37</v>
      </c>
      <c r="L13" s="396"/>
      <c r="M13" s="396"/>
      <c r="N13" s="396"/>
      <c r="O13" s="396"/>
      <c r="P13" s="107"/>
      <c r="Q13" s="399"/>
      <c r="R13" s="399"/>
      <c r="S13" s="152"/>
      <c r="T13" s="151"/>
      <c r="U13" s="111"/>
      <c r="V13" s="152"/>
      <c r="W13" s="153"/>
    </row>
    <row r="14" spans="1:25" s="154" customFormat="1" ht="20.25" customHeight="1" outlineLevel="1">
      <c r="A14" s="115"/>
      <c r="B14" s="116"/>
      <c r="C14" s="116"/>
      <c r="D14" s="117"/>
      <c r="E14" s="118"/>
      <c r="F14" s="119"/>
      <c r="G14" s="120"/>
      <c r="H14" s="121">
        <f>IF(F14=0,0,((AVERAGE(F14:G14))/V14))</f>
        <v>0</v>
      </c>
      <c r="I14" s="122"/>
      <c r="J14" s="123">
        <f t="shared" si="4"/>
        <v>0</v>
      </c>
      <c r="K14" s="119"/>
      <c r="L14" s="120"/>
      <c r="M14" s="121">
        <f>IF(K14=0,0,((AVERAGE(K14:L14))/W14))</f>
        <v>0</v>
      </c>
      <c r="N14" s="122"/>
      <c r="O14" s="123">
        <f t="shared" si="5"/>
        <v>0</v>
      </c>
      <c r="P14" s="114"/>
      <c r="Q14" s="124">
        <f t="shared" ref="Q14:Q21" si="7">O14+J14</f>
        <v>0</v>
      </c>
      <c r="R14" s="125"/>
      <c r="S14" s="387" t="str">
        <f t="shared" si="6"/>
        <v>-</v>
      </c>
      <c r="T14" s="127">
        <f t="shared" ref="T14:T21" si="8">(H14+ M14)/2</f>
        <v>0</v>
      </c>
      <c r="U14" s="78"/>
      <c r="V14" s="128">
        <v>250</v>
      </c>
      <c r="W14" s="128">
        <v>250</v>
      </c>
      <c r="X14" s="114"/>
      <c r="Y14" s="114"/>
    </row>
    <row r="15" spans="1:25" s="114" customFormat="1" ht="20.25" customHeight="1" outlineLevel="1">
      <c r="A15" s="155"/>
      <c r="B15" s="156"/>
      <c r="C15" s="156"/>
      <c r="D15" s="157"/>
      <c r="E15" s="158"/>
      <c r="F15" s="133"/>
      <c r="G15" s="134"/>
      <c r="H15" s="135">
        <f t="shared" ref="H15:H24" si="9">IF(F15=0,0,((AVERAGE(F15:G15))/V15))</f>
        <v>0</v>
      </c>
      <c r="I15" s="136"/>
      <c r="J15" s="137">
        <f t="shared" si="4"/>
        <v>0</v>
      </c>
      <c r="K15" s="133"/>
      <c r="L15" s="134"/>
      <c r="M15" s="135">
        <f t="shared" ref="M15:M24" si="10">IF(K15=0,0,((AVERAGE(K15:L15))/W15))</f>
        <v>0</v>
      </c>
      <c r="N15" s="136"/>
      <c r="O15" s="137">
        <f t="shared" si="5"/>
        <v>0</v>
      </c>
      <c r="Q15" s="138">
        <f t="shared" si="7"/>
        <v>0</v>
      </c>
      <c r="R15" s="139"/>
      <c r="S15" s="387" t="str">
        <f t="shared" si="6"/>
        <v>-</v>
      </c>
      <c r="T15" s="127">
        <f t="shared" si="8"/>
        <v>0</v>
      </c>
      <c r="U15" s="78"/>
      <c r="V15" s="128">
        <v>250</v>
      </c>
      <c r="W15" s="128">
        <v>250</v>
      </c>
    </row>
    <row r="16" spans="1:25" s="114" customFormat="1" ht="20.25" customHeight="1" outlineLevel="1">
      <c r="A16" s="155"/>
      <c r="B16" s="156"/>
      <c r="C16" s="156"/>
      <c r="D16" s="157"/>
      <c r="E16" s="158"/>
      <c r="F16" s="133"/>
      <c r="G16" s="134"/>
      <c r="H16" s="135">
        <f t="shared" si="9"/>
        <v>0</v>
      </c>
      <c r="I16" s="136"/>
      <c r="J16" s="137">
        <f t="shared" si="4"/>
        <v>0</v>
      </c>
      <c r="K16" s="133"/>
      <c r="L16" s="134"/>
      <c r="M16" s="135">
        <f t="shared" si="10"/>
        <v>0</v>
      </c>
      <c r="N16" s="136"/>
      <c r="O16" s="137">
        <f t="shared" si="5"/>
        <v>0</v>
      </c>
      <c r="Q16" s="138">
        <f t="shared" si="7"/>
        <v>0</v>
      </c>
      <c r="R16" s="139"/>
      <c r="S16" s="387" t="str">
        <f t="shared" si="6"/>
        <v>-</v>
      </c>
      <c r="T16" s="127">
        <f t="shared" si="8"/>
        <v>0</v>
      </c>
      <c r="U16" s="78"/>
      <c r="V16" s="128">
        <v>250</v>
      </c>
      <c r="W16" s="128">
        <v>250</v>
      </c>
    </row>
    <row r="17" spans="1:25" s="114" customFormat="1" ht="20.25" customHeight="1" outlineLevel="1">
      <c r="A17" s="155"/>
      <c r="B17" s="156"/>
      <c r="C17" s="159"/>
      <c r="D17" s="157"/>
      <c r="E17" s="160"/>
      <c r="F17" s="133"/>
      <c r="G17" s="134"/>
      <c r="H17" s="135">
        <f t="shared" si="9"/>
        <v>0</v>
      </c>
      <c r="I17" s="136"/>
      <c r="J17" s="137">
        <f t="shared" si="4"/>
        <v>0</v>
      </c>
      <c r="K17" s="133"/>
      <c r="L17" s="134"/>
      <c r="M17" s="135">
        <f t="shared" si="10"/>
        <v>0</v>
      </c>
      <c r="N17" s="136"/>
      <c r="O17" s="137">
        <f t="shared" si="5"/>
        <v>0</v>
      </c>
      <c r="Q17" s="138">
        <f t="shared" si="7"/>
        <v>0</v>
      </c>
      <c r="R17" s="139"/>
      <c r="S17" s="387" t="str">
        <f t="shared" si="6"/>
        <v>-</v>
      </c>
      <c r="T17" s="127">
        <f t="shared" si="8"/>
        <v>0</v>
      </c>
      <c r="U17" s="104"/>
      <c r="V17" s="128">
        <v>250</v>
      </c>
      <c r="W17" s="128">
        <v>250</v>
      </c>
    </row>
    <row r="18" spans="1:25" s="114" customFormat="1" ht="20.25" customHeight="1" outlineLevel="1">
      <c r="A18" s="155"/>
      <c r="B18" s="156"/>
      <c r="C18" s="156"/>
      <c r="D18" s="157"/>
      <c r="E18" s="158"/>
      <c r="F18" s="133"/>
      <c r="G18" s="134"/>
      <c r="H18" s="135">
        <f t="shared" si="9"/>
        <v>0</v>
      </c>
      <c r="I18" s="136"/>
      <c r="J18" s="137">
        <f t="shared" si="4"/>
        <v>0</v>
      </c>
      <c r="K18" s="133"/>
      <c r="L18" s="134"/>
      <c r="M18" s="135">
        <f t="shared" si="10"/>
        <v>0</v>
      </c>
      <c r="N18" s="136"/>
      <c r="O18" s="137">
        <f t="shared" si="5"/>
        <v>0</v>
      </c>
      <c r="Q18" s="138">
        <f t="shared" si="7"/>
        <v>0</v>
      </c>
      <c r="R18" s="139"/>
      <c r="S18" s="387" t="str">
        <f t="shared" si="6"/>
        <v>-</v>
      </c>
      <c r="T18" s="127">
        <f t="shared" si="8"/>
        <v>0</v>
      </c>
      <c r="U18" s="104"/>
      <c r="V18" s="128">
        <v>250</v>
      </c>
      <c r="W18" s="128">
        <v>250</v>
      </c>
    </row>
    <row r="19" spans="1:25" s="114" customFormat="1" ht="20.25" customHeight="1" outlineLevel="1">
      <c r="A19" s="155"/>
      <c r="B19" s="156"/>
      <c r="C19" s="156"/>
      <c r="D19" s="157"/>
      <c r="E19" s="158"/>
      <c r="F19" s="133"/>
      <c r="G19" s="134"/>
      <c r="H19" s="135">
        <f t="shared" si="9"/>
        <v>0</v>
      </c>
      <c r="I19" s="136"/>
      <c r="J19" s="137">
        <f t="shared" si="4"/>
        <v>0</v>
      </c>
      <c r="K19" s="133"/>
      <c r="L19" s="134"/>
      <c r="M19" s="135">
        <f t="shared" si="10"/>
        <v>0</v>
      </c>
      <c r="N19" s="136"/>
      <c r="O19" s="137">
        <f t="shared" si="5"/>
        <v>0</v>
      </c>
      <c r="Q19" s="138">
        <f t="shared" si="7"/>
        <v>0</v>
      </c>
      <c r="R19" s="139"/>
      <c r="S19" s="387" t="str">
        <f t="shared" si="6"/>
        <v>-</v>
      </c>
      <c r="T19" s="127">
        <f t="shared" si="8"/>
        <v>0</v>
      </c>
      <c r="U19" s="78"/>
      <c r="V19" s="128">
        <v>250</v>
      </c>
      <c r="W19" s="128">
        <v>250</v>
      </c>
    </row>
    <row r="20" spans="1:25" s="114" customFormat="1" ht="20.25" customHeight="1" outlineLevel="1">
      <c r="A20" s="155"/>
      <c r="B20" s="161"/>
      <c r="C20" s="161"/>
      <c r="D20" s="162"/>
      <c r="E20" s="163"/>
      <c r="F20" s="133"/>
      <c r="G20" s="134"/>
      <c r="H20" s="135">
        <f t="shared" si="9"/>
        <v>0</v>
      </c>
      <c r="I20" s="136"/>
      <c r="J20" s="137">
        <f t="shared" si="4"/>
        <v>0</v>
      </c>
      <c r="K20" s="133"/>
      <c r="L20" s="134"/>
      <c r="M20" s="135">
        <f t="shared" si="10"/>
        <v>0</v>
      </c>
      <c r="N20" s="136"/>
      <c r="O20" s="137">
        <f t="shared" si="5"/>
        <v>0</v>
      </c>
      <c r="Q20" s="138">
        <f t="shared" si="7"/>
        <v>0</v>
      </c>
      <c r="R20" s="139"/>
      <c r="S20" s="387" t="str">
        <f t="shared" si="6"/>
        <v>-</v>
      </c>
      <c r="T20" s="127">
        <f t="shared" si="8"/>
        <v>0</v>
      </c>
      <c r="U20" s="78"/>
      <c r="V20" s="128">
        <v>250</v>
      </c>
      <c r="W20" s="128">
        <v>250</v>
      </c>
    </row>
    <row r="21" spans="1:25" s="114" customFormat="1" ht="20.25" customHeight="1" outlineLevel="1">
      <c r="A21" s="155"/>
      <c r="B21" s="156"/>
      <c r="C21" s="156"/>
      <c r="D21" s="157"/>
      <c r="E21" s="158"/>
      <c r="F21" s="133"/>
      <c r="G21" s="134"/>
      <c r="H21" s="135">
        <f t="shared" si="9"/>
        <v>0</v>
      </c>
      <c r="I21" s="136"/>
      <c r="J21" s="137">
        <f t="shared" si="4"/>
        <v>0</v>
      </c>
      <c r="K21" s="133"/>
      <c r="L21" s="134"/>
      <c r="M21" s="135">
        <f t="shared" si="10"/>
        <v>0</v>
      </c>
      <c r="N21" s="136"/>
      <c r="O21" s="137">
        <f t="shared" si="5"/>
        <v>0</v>
      </c>
      <c r="Q21" s="138">
        <f t="shared" si="7"/>
        <v>0</v>
      </c>
      <c r="R21" s="139"/>
      <c r="S21" s="387" t="str">
        <f t="shared" si="6"/>
        <v>-</v>
      </c>
      <c r="T21" s="127">
        <f t="shared" si="8"/>
        <v>0</v>
      </c>
      <c r="U21" s="78"/>
      <c r="V21" s="128">
        <v>250</v>
      </c>
      <c r="W21" s="128">
        <v>250</v>
      </c>
    </row>
    <row r="22" spans="1:25" s="114" customFormat="1" ht="20.25" customHeight="1" outlineLevel="1">
      <c r="A22" s="129"/>
      <c r="B22" s="130"/>
      <c r="C22" s="130"/>
      <c r="D22" s="131"/>
      <c r="E22" s="132"/>
      <c r="F22" s="133"/>
      <c r="G22" s="134"/>
      <c r="H22" s="135">
        <f t="shared" si="9"/>
        <v>0</v>
      </c>
      <c r="I22" s="136"/>
      <c r="J22" s="137">
        <f t="shared" si="4"/>
        <v>0</v>
      </c>
      <c r="K22" s="133"/>
      <c r="L22" s="134"/>
      <c r="M22" s="135">
        <f t="shared" si="10"/>
        <v>0</v>
      </c>
      <c r="N22" s="136"/>
      <c r="O22" s="137">
        <f t="shared" si="5"/>
        <v>0</v>
      </c>
      <c r="Q22" s="138">
        <f>O22+J22</f>
        <v>0</v>
      </c>
      <c r="R22" s="139"/>
      <c r="S22" s="387" t="str">
        <f t="shared" si="6"/>
        <v>-</v>
      </c>
      <c r="T22" s="127">
        <f>(H22+ M22)/2</f>
        <v>0</v>
      </c>
      <c r="U22" s="78"/>
      <c r="V22" s="128">
        <v>250</v>
      </c>
      <c r="W22" s="128">
        <v>250</v>
      </c>
    </row>
    <row r="23" spans="1:25" s="114" customFormat="1" ht="20.25" customHeight="1" outlineLevel="1">
      <c r="A23" s="129"/>
      <c r="B23" s="130"/>
      <c r="C23" s="130"/>
      <c r="D23" s="164"/>
      <c r="E23" s="132"/>
      <c r="F23" s="133"/>
      <c r="G23" s="134"/>
      <c r="H23" s="135">
        <f t="shared" si="9"/>
        <v>0</v>
      </c>
      <c r="I23" s="136"/>
      <c r="J23" s="137">
        <f t="shared" si="4"/>
        <v>0</v>
      </c>
      <c r="K23" s="133"/>
      <c r="L23" s="134"/>
      <c r="M23" s="135">
        <f t="shared" si="10"/>
        <v>0</v>
      </c>
      <c r="N23" s="136"/>
      <c r="O23" s="137">
        <f t="shared" si="5"/>
        <v>0</v>
      </c>
      <c r="Q23" s="138">
        <f>O23+J23</f>
        <v>0</v>
      </c>
      <c r="R23" s="165"/>
      <c r="S23" s="387" t="str">
        <f t="shared" si="6"/>
        <v>-</v>
      </c>
      <c r="T23" s="127">
        <f>(H23+ M23)/2</f>
        <v>0</v>
      </c>
      <c r="U23" s="78"/>
      <c r="V23" s="128">
        <v>250</v>
      </c>
      <c r="W23" s="128">
        <v>250</v>
      </c>
    </row>
    <row r="24" spans="1:25" s="114" customFormat="1" ht="20.25" customHeight="1" outlineLevel="1" thickBot="1">
      <c r="A24" s="166"/>
      <c r="B24" s="167"/>
      <c r="C24" s="167"/>
      <c r="D24" s="168"/>
      <c r="E24" s="169"/>
      <c r="F24" s="144"/>
      <c r="G24" s="145"/>
      <c r="H24" s="146">
        <f t="shared" si="9"/>
        <v>0</v>
      </c>
      <c r="I24" s="147"/>
      <c r="J24" s="148">
        <f t="shared" si="4"/>
        <v>0</v>
      </c>
      <c r="K24" s="144"/>
      <c r="L24" s="145"/>
      <c r="M24" s="146">
        <f t="shared" si="10"/>
        <v>0</v>
      </c>
      <c r="N24" s="147"/>
      <c r="O24" s="148">
        <f t="shared" si="5"/>
        <v>0</v>
      </c>
      <c r="Q24" s="149">
        <f>O24+J24</f>
        <v>0</v>
      </c>
      <c r="R24" s="150"/>
      <c r="S24" s="387" t="str">
        <f t="shared" si="6"/>
        <v>-</v>
      </c>
      <c r="T24" s="127">
        <f>(H24+ M24)/2</f>
        <v>0</v>
      </c>
      <c r="U24" s="78"/>
      <c r="V24" s="128">
        <v>250</v>
      </c>
      <c r="W24" s="128">
        <v>250</v>
      </c>
    </row>
    <row r="25" spans="1:25" s="114" customFormat="1" ht="20.25" customHeight="1" thickBot="1">
      <c r="A25" s="105"/>
      <c r="B25" s="106" t="s">
        <v>56</v>
      </c>
      <c r="C25" s="107"/>
      <c r="D25" s="108"/>
      <c r="E25" s="170"/>
      <c r="F25" s="395" t="s">
        <v>12</v>
      </c>
      <c r="G25" s="395"/>
      <c r="H25" s="395"/>
      <c r="I25" s="395"/>
      <c r="J25" s="395"/>
      <c r="K25" s="395" t="s">
        <v>119</v>
      </c>
      <c r="L25" s="395"/>
      <c r="M25" s="395"/>
      <c r="N25" s="395"/>
      <c r="O25" s="395"/>
      <c r="P25" s="107"/>
      <c r="Q25" s="399"/>
      <c r="R25" s="399"/>
      <c r="S25" s="152"/>
      <c r="T25" s="151"/>
      <c r="U25" s="111"/>
      <c r="V25" s="152"/>
      <c r="W25" s="153"/>
    </row>
    <row r="26" spans="1:25" s="114" customFormat="1" ht="20.25" customHeight="1" outlineLevel="1">
      <c r="A26" s="115"/>
      <c r="B26" s="116"/>
      <c r="C26" s="116"/>
      <c r="D26" s="117"/>
      <c r="E26" s="118"/>
      <c r="F26" s="119"/>
      <c r="G26" s="120"/>
      <c r="H26" s="121">
        <f>IF(F26=0,0,((AVERAGE(F26:G26))/V26))</f>
        <v>0</v>
      </c>
      <c r="I26" s="122"/>
      <c r="J26" s="123">
        <f t="shared" si="4"/>
        <v>0</v>
      </c>
      <c r="K26" s="119"/>
      <c r="L26" s="120"/>
      <c r="M26" s="121">
        <f>IF(K26=0,0,((AVERAGE(K26:L26))/W26))</f>
        <v>0</v>
      </c>
      <c r="N26" s="122"/>
      <c r="O26" s="123">
        <f t="shared" si="5"/>
        <v>0</v>
      </c>
      <c r="P26" s="171"/>
      <c r="Q26" s="124">
        <f t="shared" ref="Q26:Q37" si="11">O26+J26</f>
        <v>0</v>
      </c>
      <c r="R26" s="172"/>
      <c r="S26" s="387" t="str">
        <f t="shared" si="6"/>
        <v>-</v>
      </c>
      <c r="T26" s="127">
        <f t="shared" ref="T26:T37" si="12">(H26+ M26)/2</f>
        <v>0</v>
      </c>
      <c r="U26" s="173"/>
      <c r="V26" s="174">
        <v>260</v>
      </c>
      <c r="W26" s="174">
        <v>250</v>
      </c>
      <c r="X26" s="175"/>
      <c r="Y26" s="175"/>
    </row>
    <row r="27" spans="1:25" s="176" customFormat="1" ht="20.25" customHeight="1" outlineLevel="1">
      <c r="A27" s="155"/>
      <c r="B27" s="156"/>
      <c r="C27" s="156"/>
      <c r="D27" s="157"/>
      <c r="E27" s="158"/>
      <c r="F27" s="133"/>
      <c r="G27" s="134"/>
      <c r="H27" s="135">
        <f t="shared" ref="H27:H43" si="13">IF(F27=0,0,((AVERAGE(F27:G27))/V27))</f>
        <v>0</v>
      </c>
      <c r="I27" s="136"/>
      <c r="J27" s="137">
        <f t="shared" si="4"/>
        <v>0</v>
      </c>
      <c r="K27" s="133"/>
      <c r="L27" s="134"/>
      <c r="M27" s="135">
        <f t="shared" ref="M27:M43" si="14">IF(K27=0,0,((AVERAGE(K27:L27))/W27))</f>
        <v>0</v>
      </c>
      <c r="N27" s="136"/>
      <c r="O27" s="137">
        <f t="shared" si="5"/>
        <v>0</v>
      </c>
      <c r="P27" s="114"/>
      <c r="Q27" s="138">
        <f t="shared" si="11"/>
        <v>0</v>
      </c>
      <c r="R27" s="139"/>
      <c r="S27" s="387" t="str">
        <f t="shared" si="6"/>
        <v>-</v>
      </c>
      <c r="T27" s="127">
        <f t="shared" si="12"/>
        <v>0</v>
      </c>
      <c r="U27" s="78"/>
      <c r="V27" s="128">
        <v>260</v>
      </c>
      <c r="W27" s="128">
        <v>250</v>
      </c>
      <c r="X27" s="114"/>
      <c r="Y27" s="114"/>
    </row>
    <row r="28" spans="1:25" s="114" customFormat="1" ht="20.25" customHeight="1" outlineLevel="1">
      <c r="A28" s="155"/>
      <c r="B28" s="156"/>
      <c r="C28" s="156"/>
      <c r="D28" s="157"/>
      <c r="E28" s="158"/>
      <c r="F28" s="133"/>
      <c r="G28" s="134"/>
      <c r="H28" s="135">
        <f t="shared" si="13"/>
        <v>0</v>
      </c>
      <c r="I28" s="136"/>
      <c r="J28" s="137">
        <f t="shared" si="4"/>
        <v>0</v>
      </c>
      <c r="K28" s="133"/>
      <c r="L28" s="134"/>
      <c r="M28" s="135">
        <f t="shared" si="14"/>
        <v>0</v>
      </c>
      <c r="N28" s="136"/>
      <c r="O28" s="137">
        <f t="shared" si="5"/>
        <v>0</v>
      </c>
      <c r="Q28" s="177">
        <f t="shared" si="11"/>
        <v>0</v>
      </c>
      <c r="R28" s="139"/>
      <c r="S28" s="387" t="str">
        <f t="shared" si="6"/>
        <v>-</v>
      </c>
      <c r="T28" s="127">
        <f t="shared" si="12"/>
        <v>0</v>
      </c>
      <c r="U28" s="178"/>
      <c r="V28" s="179">
        <v>260</v>
      </c>
      <c r="W28" s="179">
        <v>250</v>
      </c>
      <c r="X28" s="180"/>
      <c r="Y28" s="180"/>
    </row>
    <row r="29" spans="1:25" s="114" customFormat="1" ht="20.25" customHeight="1" outlineLevel="1">
      <c r="A29" s="155"/>
      <c r="B29" s="156"/>
      <c r="C29" s="156"/>
      <c r="D29" s="157"/>
      <c r="E29" s="158"/>
      <c r="F29" s="133"/>
      <c r="G29" s="134"/>
      <c r="H29" s="135">
        <f t="shared" si="13"/>
        <v>0</v>
      </c>
      <c r="I29" s="136"/>
      <c r="J29" s="137">
        <f t="shared" si="4"/>
        <v>0</v>
      </c>
      <c r="K29" s="133"/>
      <c r="L29" s="134"/>
      <c r="M29" s="135">
        <f t="shared" si="14"/>
        <v>0</v>
      </c>
      <c r="N29" s="136"/>
      <c r="O29" s="137">
        <f t="shared" si="5"/>
        <v>0</v>
      </c>
      <c r="Q29" s="138">
        <f t="shared" si="11"/>
        <v>0</v>
      </c>
      <c r="R29" s="139"/>
      <c r="S29" s="387" t="str">
        <f t="shared" si="6"/>
        <v>-</v>
      </c>
      <c r="T29" s="127">
        <f t="shared" si="12"/>
        <v>0</v>
      </c>
      <c r="U29" s="78"/>
      <c r="V29" s="128">
        <v>260</v>
      </c>
      <c r="W29" s="128">
        <v>250</v>
      </c>
    </row>
    <row r="30" spans="1:25" s="114" customFormat="1" ht="20.25" customHeight="1" outlineLevel="1">
      <c r="A30" s="155"/>
      <c r="B30" s="156"/>
      <c r="C30" s="156"/>
      <c r="D30" s="157"/>
      <c r="E30" s="158"/>
      <c r="F30" s="133"/>
      <c r="G30" s="134"/>
      <c r="H30" s="135">
        <f t="shared" si="13"/>
        <v>0</v>
      </c>
      <c r="I30" s="136"/>
      <c r="J30" s="137">
        <f t="shared" si="4"/>
        <v>0</v>
      </c>
      <c r="K30" s="133"/>
      <c r="L30" s="134"/>
      <c r="M30" s="135">
        <f t="shared" si="14"/>
        <v>0</v>
      </c>
      <c r="N30" s="136"/>
      <c r="O30" s="137">
        <f t="shared" si="5"/>
        <v>0</v>
      </c>
      <c r="Q30" s="138">
        <f t="shared" si="11"/>
        <v>0</v>
      </c>
      <c r="R30" s="139"/>
      <c r="S30" s="387" t="str">
        <f t="shared" si="6"/>
        <v>-</v>
      </c>
      <c r="T30" s="127">
        <f t="shared" si="12"/>
        <v>0</v>
      </c>
      <c r="U30" s="78"/>
      <c r="V30" s="128">
        <v>260</v>
      </c>
      <c r="W30" s="128">
        <v>250</v>
      </c>
    </row>
    <row r="31" spans="1:25" s="114" customFormat="1" ht="20.25" customHeight="1" outlineLevel="1">
      <c r="A31" s="155"/>
      <c r="B31" s="156"/>
      <c r="C31" s="156"/>
      <c r="D31" s="157"/>
      <c r="E31" s="158"/>
      <c r="F31" s="133"/>
      <c r="G31" s="134"/>
      <c r="H31" s="135">
        <f t="shared" si="13"/>
        <v>0</v>
      </c>
      <c r="I31" s="136"/>
      <c r="J31" s="137">
        <f t="shared" si="4"/>
        <v>0</v>
      </c>
      <c r="K31" s="133"/>
      <c r="L31" s="134"/>
      <c r="M31" s="135">
        <f t="shared" si="14"/>
        <v>0</v>
      </c>
      <c r="N31" s="136"/>
      <c r="O31" s="137">
        <f t="shared" si="5"/>
        <v>0</v>
      </c>
      <c r="Q31" s="138">
        <f t="shared" si="11"/>
        <v>0</v>
      </c>
      <c r="R31" s="139"/>
      <c r="S31" s="387" t="str">
        <f t="shared" si="6"/>
        <v>-</v>
      </c>
      <c r="T31" s="127">
        <f t="shared" si="12"/>
        <v>0</v>
      </c>
      <c r="U31" s="78"/>
      <c r="V31" s="128">
        <v>260</v>
      </c>
      <c r="W31" s="128">
        <v>250</v>
      </c>
    </row>
    <row r="32" spans="1:25" s="114" customFormat="1" ht="20.25" customHeight="1" outlineLevel="1">
      <c r="A32" s="155"/>
      <c r="B32" s="156"/>
      <c r="C32" s="156"/>
      <c r="D32" s="157"/>
      <c r="E32" s="158"/>
      <c r="F32" s="133"/>
      <c r="G32" s="134"/>
      <c r="H32" s="135">
        <f t="shared" si="13"/>
        <v>0</v>
      </c>
      <c r="I32" s="136"/>
      <c r="J32" s="137">
        <f t="shared" si="4"/>
        <v>0</v>
      </c>
      <c r="K32" s="133"/>
      <c r="L32" s="134"/>
      <c r="M32" s="135">
        <f t="shared" si="14"/>
        <v>0</v>
      </c>
      <c r="N32" s="136"/>
      <c r="O32" s="137">
        <f t="shared" si="5"/>
        <v>0</v>
      </c>
      <c r="Q32" s="138">
        <f t="shared" si="11"/>
        <v>0</v>
      </c>
      <c r="R32" s="139"/>
      <c r="S32" s="387" t="str">
        <f t="shared" si="6"/>
        <v>-</v>
      </c>
      <c r="T32" s="127">
        <f t="shared" si="12"/>
        <v>0</v>
      </c>
      <c r="U32" s="78"/>
      <c r="V32" s="128">
        <v>260</v>
      </c>
      <c r="W32" s="128">
        <v>250</v>
      </c>
    </row>
    <row r="33" spans="1:25" s="114" customFormat="1" ht="20.25" customHeight="1" outlineLevel="1">
      <c r="A33" s="155"/>
      <c r="B33" s="156"/>
      <c r="C33" s="156"/>
      <c r="D33" s="157"/>
      <c r="E33" s="158"/>
      <c r="F33" s="133"/>
      <c r="G33" s="134"/>
      <c r="H33" s="135">
        <f t="shared" si="13"/>
        <v>0</v>
      </c>
      <c r="I33" s="136"/>
      <c r="J33" s="137">
        <f t="shared" si="4"/>
        <v>0</v>
      </c>
      <c r="K33" s="133"/>
      <c r="L33" s="134"/>
      <c r="M33" s="135">
        <f t="shared" si="14"/>
        <v>0</v>
      </c>
      <c r="N33" s="136"/>
      <c r="O33" s="137">
        <f t="shared" si="5"/>
        <v>0</v>
      </c>
      <c r="Q33" s="138">
        <f t="shared" si="11"/>
        <v>0</v>
      </c>
      <c r="R33" s="139"/>
      <c r="S33" s="387" t="str">
        <f t="shared" si="6"/>
        <v>-</v>
      </c>
      <c r="T33" s="127">
        <f t="shared" si="12"/>
        <v>0</v>
      </c>
      <c r="U33" s="78"/>
      <c r="V33" s="128">
        <v>260</v>
      </c>
      <c r="W33" s="128">
        <v>250</v>
      </c>
    </row>
    <row r="34" spans="1:25" s="171" customFormat="1" ht="20.25" customHeight="1" outlineLevel="1">
      <c r="A34" s="155"/>
      <c r="B34" s="156"/>
      <c r="C34" s="156"/>
      <c r="D34" s="157"/>
      <c r="E34" s="158"/>
      <c r="F34" s="133"/>
      <c r="G34" s="134"/>
      <c r="H34" s="135">
        <f t="shared" si="13"/>
        <v>0</v>
      </c>
      <c r="I34" s="136"/>
      <c r="J34" s="137">
        <f t="shared" si="4"/>
        <v>0</v>
      </c>
      <c r="K34" s="133"/>
      <c r="L34" s="134"/>
      <c r="M34" s="135">
        <f t="shared" si="14"/>
        <v>0</v>
      </c>
      <c r="N34" s="136"/>
      <c r="O34" s="137">
        <f t="shared" si="5"/>
        <v>0</v>
      </c>
      <c r="P34" s="114"/>
      <c r="Q34" s="138">
        <f t="shared" si="11"/>
        <v>0</v>
      </c>
      <c r="R34" s="139"/>
      <c r="S34" s="387" t="str">
        <f t="shared" si="6"/>
        <v>-</v>
      </c>
      <c r="T34" s="127">
        <f t="shared" si="12"/>
        <v>0</v>
      </c>
      <c r="U34" s="78"/>
      <c r="V34" s="128">
        <v>260</v>
      </c>
      <c r="W34" s="128">
        <v>250</v>
      </c>
      <c r="X34" s="114"/>
      <c r="Y34" s="114"/>
    </row>
    <row r="35" spans="1:25" s="114" customFormat="1" ht="20.25" customHeight="1" outlineLevel="1">
      <c r="A35" s="181"/>
      <c r="B35" s="156"/>
      <c r="C35" s="156"/>
      <c r="D35" s="157"/>
      <c r="E35" s="158"/>
      <c r="F35" s="133"/>
      <c r="G35" s="134"/>
      <c r="H35" s="135">
        <f t="shared" si="13"/>
        <v>0</v>
      </c>
      <c r="I35" s="136"/>
      <c r="J35" s="137">
        <f t="shared" si="4"/>
        <v>0</v>
      </c>
      <c r="K35" s="133"/>
      <c r="L35" s="134"/>
      <c r="M35" s="135">
        <f t="shared" si="14"/>
        <v>0</v>
      </c>
      <c r="N35" s="136"/>
      <c r="O35" s="137">
        <f t="shared" si="5"/>
        <v>0</v>
      </c>
      <c r="Q35" s="177">
        <f t="shared" si="11"/>
        <v>0</v>
      </c>
      <c r="R35" s="139"/>
      <c r="S35" s="387" t="str">
        <f t="shared" si="6"/>
        <v>-</v>
      </c>
      <c r="T35" s="127">
        <f t="shared" si="12"/>
        <v>0</v>
      </c>
      <c r="U35" s="78"/>
      <c r="V35" s="128">
        <v>260</v>
      </c>
      <c r="W35" s="128">
        <v>250</v>
      </c>
    </row>
    <row r="36" spans="1:25" s="114" customFormat="1" ht="20.25" customHeight="1" outlineLevel="1">
      <c r="A36" s="155"/>
      <c r="B36" s="156"/>
      <c r="C36" s="156"/>
      <c r="D36" s="157"/>
      <c r="E36" s="158"/>
      <c r="F36" s="133"/>
      <c r="G36" s="134"/>
      <c r="H36" s="135">
        <f t="shared" si="13"/>
        <v>0</v>
      </c>
      <c r="I36" s="136"/>
      <c r="J36" s="137">
        <f t="shared" si="4"/>
        <v>0</v>
      </c>
      <c r="K36" s="133"/>
      <c r="L36" s="134"/>
      <c r="M36" s="135">
        <f t="shared" si="14"/>
        <v>0</v>
      </c>
      <c r="N36" s="136"/>
      <c r="O36" s="137">
        <f t="shared" si="5"/>
        <v>0</v>
      </c>
      <c r="Q36" s="138">
        <f t="shared" si="11"/>
        <v>0</v>
      </c>
      <c r="R36" s="139"/>
      <c r="S36" s="387" t="str">
        <f t="shared" si="6"/>
        <v>-</v>
      </c>
      <c r="T36" s="127">
        <f t="shared" si="12"/>
        <v>0</v>
      </c>
      <c r="U36" s="182"/>
      <c r="V36" s="128">
        <v>260</v>
      </c>
      <c r="W36" s="128">
        <v>250</v>
      </c>
      <c r="X36" s="171"/>
      <c r="Y36" s="171"/>
    </row>
    <row r="37" spans="1:25" s="114" customFormat="1" ht="20.25" customHeight="1" outlineLevel="1">
      <c r="A37" s="155"/>
      <c r="B37" s="156"/>
      <c r="C37" s="156"/>
      <c r="D37" s="157"/>
      <c r="E37" s="158"/>
      <c r="F37" s="133"/>
      <c r="G37" s="134"/>
      <c r="H37" s="135">
        <f t="shared" si="13"/>
        <v>0</v>
      </c>
      <c r="I37" s="136"/>
      <c r="J37" s="137">
        <f t="shared" si="4"/>
        <v>0</v>
      </c>
      <c r="K37" s="133"/>
      <c r="L37" s="134"/>
      <c r="M37" s="135">
        <f t="shared" si="14"/>
        <v>0</v>
      </c>
      <c r="N37" s="136"/>
      <c r="O37" s="137">
        <f t="shared" si="5"/>
        <v>0</v>
      </c>
      <c r="Q37" s="138">
        <f t="shared" si="11"/>
        <v>0</v>
      </c>
      <c r="R37" s="139"/>
      <c r="S37" s="387" t="str">
        <f t="shared" si="6"/>
        <v>-</v>
      </c>
      <c r="T37" s="127">
        <f t="shared" si="12"/>
        <v>0</v>
      </c>
      <c r="U37" s="78"/>
      <c r="V37" s="128">
        <v>260</v>
      </c>
      <c r="W37" s="128">
        <v>250</v>
      </c>
    </row>
    <row r="38" spans="1:25" s="171" customFormat="1" ht="20.25" customHeight="1" outlineLevel="1">
      <c r="A38" s="155"/>
      <c r="B38" s="156"/>
      <c r="C38" s="156"/>
      <c r="D38" s="157"/>
      <c r="E38" s="158"/>
      <c r="F38" s="133"/>
      <c r="G38" s="134"/>
      <c r="H38" s="135">
        <f t="shared" si="13"/>
        <v>0</v>
      </c>
      <c r="I38" s="136"/>
      <c r="J38" s="137">
        <f t="shared" si="4"/>
        <v>0</v>
      </c>
      <c r="K38" s="133"/>
      <c r="L38" s="134"/>
      <c r="M38" s="135">
        <f t="shared" si="14"/>
        <v>0</v>
      </c>
      <c r="N38" s="136"/>
      <c r="O38" s="137">
        <f t="shared" si="5"/>
        <v>0</v>
      </c>
      <c r="P38" s="114"/>
      <c r="Q38" s="138">
        <f t="shared" ref="Q38:Q43" si="15">O38+J38</f>
        <v>0</v>
      </c>
      <c r="R38" s="139"/>
      <c r="S38" s="387" t="str">
        <f t="shared" si="6"/>
        <v>-</v>
      </c>
      <c r="T38" s="127">
        <f t="shared" ref="T38:T43" si="16">(H38+ M38)/2</f>
        <v>0</v>
      </c>
      <c r="U38" s="78"/>
      <c r="V38" s="128">
        <v>260</v>
      </c>
      <c r="W38" s="128">
        <v>250</v>
      </c>
      <c r="X38" s="114"/>
      <c r="Y38" s="114"/>
    </row>
    <row r="39" spans="1:25" s="175" customFormat="1" ht="20.25" customHeight="1" outlineLevel="1">
      <c r="A39" s="155"/>
      <c r="B39" s="156"/>
      <c r="C39" s="156"/>
      <c r="D39" s="157"/>
      <c r="E39" s="158"/>
      <c r="F39" s="133"/>
      <c r="G39" s="134"/>
      <c r="H39" s="135">
        <f t="shared" si="13"/>
        <v>0</v>
      </c>
      <c r="I39" s="136"/>
      <c r="J39" s="137">
        <f t="shared" si="4"/>
        <v>0</v>
      </c>
      <c r="K39" s="133"/>
      <c r="L39" s="134"/>
      <c r="M39" s="135">
        <f t="shared" si="14"/>
        <v>0</v>
      </c>
      <c r="N39" s="136"/>
      <c r="O39" s="137">
        <f t="shared" si="5"/>
        <v>0</v>
      </c>
      <c r="P39" s="114"/>
      <c r="Q39" s="138">
        <f t="shared" si="15"/>
        <v>0</v>
      </c>
      <c r="R39" s="139"/>
      <c r="S39" s="387" t="str">
        <f t="shared" si="6"/>
        <v>-</v>
      </c>
      <c r="T39" s="127">
        <f t="shared" si="16"/>
        <v>0</v>
      </c>
      <c r="U39" s="78"/>
      <c r="V39" s="128">
        <v>260</v>
      </c>
      <c r="W39" s="128">
        <v>250</v>
      </c>
      <c r="X39" s="114"/>
      <c r="Y39" s="114"/>
    </row>
    <row r="40" spans="1:25" s="180" customFormat="1" ht="20.25" customHeight="1" outlineLevel="1">
      <c r="A40" s="155"/>
      <c r="B40" s="156"/>
      <c r="C40" s="156"/>
      <c r="D40" s="157"/>
      <c r="E40" s="158"/>
      <c r="F40" s="133"/>
      <c r="G40" s="134"/>
      <c r="H40" s="135">
        <f t="shared" si="13"/>
        <v>0</v>
      </c>
      <c r="I40" s="136"/>
      <c r="J40" s="137">
        <f t="shared" si="4"/>
        <v>0</v>
      </c>
      <c r="K40" s="133"/>
      <c r="L40" s="134"/>
      <c r="M40" s="135">
        <f t="shared" si="14"/>
        <v>0</v>
      </c>
      <c r="N40" s="136"/>
      <c r="O40" s="137">
        <f t="shared" si="5"/>
        <v>0</v>
      </c>
      <c r="P40" s="114"/>
      <c r="Q40" s="138">
        <f t="shared" si="15"/>
        <v>0</v>
      </c>
      <c r="R40" s="139"/>
      <c r="S40" s="387" t="str">
        <f t="shared" si="6"/>
        <v>-</v>
      </c>
      <c r="T40" s="127">
        <f t="shared" si="16"/>
        <v>0</v>
      </c>
      <c r="U40" s="78"/>
      <c r="V40" s="128">
        <v>260</v>
      </c>
      <c r="W40" s="128">
        <v>250</v>
      </c>
      <c r="X40" s="154"/>
      <c r="Y40" s="154"/>
    </row>
    <row r="41" spans="1:25" s="114" customFormat="1" ht="20.25" customHeight="1" outlineLevel="1">
      <c r="A41" s="183"/>
      <c r="B41" s="156"/>
      <c r="C41" s="184"/>
      <c r="D41" s="157"/>
      <c r="E41" s="185"/>
      <c r="F41" s="133"/>
      <c r="G41" s="134"/>
      <c r="H41" s="135">
        <f t="shared" si="13"/>
        <v>0</v>
      </c>
      <c r="I41" s="136"/>
      <c r="J41" s="137">
        <f t="shared" si="4"/>
        <v>0</v>
      </c>
      <c r="K41" s="133"/>
      <c r="L41" s="134"/>
      <c r="M41" s="135">
        <f t="shared" si="14"/>
        <v>0</v>
      </c>
      <c r="N41" s="136"/>
      <c r="O41" s="137">
        <f t="shared" si="5"/>
        <v>0</v>
      </c>
      <c r="Q41" s="138">
        <f t="shared" si="15"/>
        <v>0</v>
      </c>
      <c r="R41" s="139"/>
      <c r="S41" s="387" t="str">
        <f t="shared" si="6"/>
        <v>-</v>
      </c>
      <c r="T41" s="127">
        <f t="shared" si="16"/>
        <v>0</v>
      </c>
      <c r="U41" s="78"/>
      <c r="V41" s="128">
        <v>260</v>
      </c>
      <c r="W41" s="128">
        <v>250</v>
      </c>
      <c r="X41" s="171"/>
      <c r="Y41" s="171"/>
    </row>
    <row r="42" spans="1:25" s="114" customFormat="1" ht="20.25" customHeight="1" outlineLevel="1">
      <c r="A42" s="129"/>
      <c r="B42" s="130"/>
      <c r="C42" s="186"/>
      <c r="D42" s="187"/>
      <c r="E42" s="188"/>
      <c r="F42" s="133"/>
      <c r="G42" s="134"/>
      <c r="H42" s="135">
        <f t="shared" si="13"/>
        <v>0</v>
      </c>
      <c r="I42" s="136"/>
      <c r="J42" s="137">
        <f t="shared" si="4"/>
        <v>0</v>
      </c>
      <c r="K42" s="133"/>
      <c r="L42" s="134"/>
      <c r="M42" s="135">
        <f t="shared" si="14"/>
        <v>0</v>
      </c>
      <c r="N42" s="136"/>
      <c r="O42" s="137">
        <f t="shared" si="5"/>
        <v>0</v>
      </c>
      <c r="Q42" s="138">
        <f t="shared" si="15"/>
        <v>0</v>
      </c>
      <c r="R42" s="139"/>
      <c r="S42" s="387" t="str">
        <f t="shared" si="6"/>
        <v>-</v>
      </c>
      <c r="T42" s="127">
        <f t="shared" si="16"/>
        <v>0</v>
      </c>
      <c r="U42" s="78"/>
      <c r="V42" s="128">
        <v>260</v>
      </c>
      <c r="W42" s="128">
        <v>250</v>
      </c>
      <c r="X42" s="189"/>
      <c r="Y42" s="189"/>
    </row>
    <row r="43" spans="1:25" s="114" customFormat="1" ht="20.25" customHeight="1" outlineLevel="1" thickBot="1">
      <c r="A43" s="140"/>
      <c r="B43" s="141"/>
      <c r="C43" s="167"/>
      <c r="D43" s="190"/>
      <c r="E43" s="169"/>
      <c r="F43" s="144"/>
      <c r="G43" s="145"/>
      <c r="H43" s="146">
        <f t="shared" si="13"/>
        <v>0</v>
      </c>
      <c r="I43" s="147"/>
      <c r="J43" s="148">
        <f t="shared" si="4"/>
        <v>0</v>
      </c>
      <c r="K43" s="144"/>
      <c r="L43" s="145"/>
      <c r="M43" s="146">
        <f t="shared" si="14"/>
        <v>0</v>
      </c>
      <c r="N43" s="147"/>
      <c r="O43" s="148">
        <f t="shared" si="5"/>
        <v>0</v>
      </c>
      <c r="Q43" s="149">
        <f t="shared" si="15"/>
        <v>0</v>
      </c>
      <c r="R43" s="150"/>
      <c r="S43" s="387" t="str">
        <f t="shared" si="6"/>
        <v>-</v>
      </c>
      <c r="T43" s="127">
        <f t="shared" si="16"/>
        <v>0</v>
      </c>
      <c r="U43" s="78"/>
      <c r="V43" s="128">
        <v>260</v>
      </c>
      <c r="W43" s="128">
        <v>250</v>
      </c>
    </row>
    <row r="44" spans="1:25" s="114" customFormat="1" ht="20.25" customHeight="1" thickBot="1">
      <c r="A44" s="105"/>
      <c r="B44" s="106" t="s">
        <v>38</v>
      </c>
      <c r="C44" s="107"/>
      <c r="D44" s="108"/>
      <c r="E44" s="170"/>
      <c r="F44" s="395" t="s">
        <v>37</v>
      </c>
      <c r="G44" s="395"/>
      <c r="H44" s="395"/>
      <c r="I44" s="395"/>
      <c r="J44" s="395"/>
      <c r="K44" s="395" t="s">
        <v>120</v>
      </c>
      <c r="L44" s="395"/>
      <c r="M44" s="395"/>
      <c r="N44" s="395"/>
      <c r="O44" s="395"/>
      <c r="P44" s="107"/>
      <c r="Q44" s="399"/>
      <c r="R44" s="399"/>
      <c r="S44" s="152"/>
      <c r="T44" s="151"/>
      <c r="U44" s="111"/>
      <c r="V44" s="152"/>
      <c r="W44" s="153"/>
    </row>
    <row r="45" spans="1:25" s="189" customFormat="1" ht="20.25" customHeight="1" outlineLevel="1">
      <c r="A45" s="115"/>
      <c r="B45" s="116"/>
      <c r="C45" s="116"/>
      <c r="D45" s="117"/>
      <c r="E45" s="118"/>
      <c r="F45" s="119"/>
      <c r="G45" s="120"/>
      <c r="H45" s="121">
        <f>IF(F45=0,0,((AVERAGE(F45:G45))/V45))</f>
        <v>0</v>
      </c>
      <c r="I45" s="122"/>
      <c r="J45" s="123">
        <f t="shared" si="4"/>
        <v>0</v>
      </c>
      <c r="K45" s="119"/>
      <c r="L45" s="120"/>
      <c r="M45" s="121">
        <f>IF(K45=0,0,((AVERAGE(K45:L45))/W45))</f>
        <v>0</v>
      </c>
      <c r="N45" s="122"/>
      <c r="O45" s="123">
        <f t="shared" si="5"/>
        <v>0</v>
      </c>
      <c r="P45" s="114"/>
      <c r="Q45" s="124">
        <f>O45+J45</f>
        <v>0</v>
      </c>
      <c r="R45" s="125"/>
      <c r="S45" s="387" t="str">
        <f t="shared" si="6"/>
        <v>-</v>
      </c>
      <c r="T45" s="127">
        <f t="shared" ref="T45:T53" si="17">(H45+ M45)/2</f>
        <v>0</v>
      </c>
      <c r="U45" s="78"/>
      <c r="V45" s="128">
        <v>250</v>
      </c>
      <c r="W45" s="128">
        <v>290</v>
      </c>
      <c r="X45" s="176"/>
      <c r="Y45" s="176"/>
    </row>
    <row r="46" spans="1:25" s="114" customFormat="1" ht="20.25" customHeight="1" outlineLevel="1">
      <c r="A46" s="155"/>
      <c r="B46" s="156"/>
      <c r="C46" s="156"/>
      <c r="D46" s="157"/>
      <c r="E46" s="158"/>
      <c r="F46" s="133"/>
      <c r="G46" s="134"/>
      <c r="H46" s="135">
        <f t="shared" ref="H46:H55" si="18">IF(F46=0,0,((AVERAGE(F46:G46))/V46))</f>
        <v>0</v>
      </c>
      <c r="I46" s="136"/>
      <c r="J46" s="137">
        <f t="shared" si="4"/>
        <v>0</v>
      </c>
      <c r="K46" s="133"/>
      <c r="L46" s="134"/>
      <c r="M46" s="135">
        <f t="shared" ref="M46:M55" si="19">IF(K46=0,0,((AVERAGE(K46:L46))/W46))</f>
        <v>0</v>
      </c>
      <c r="N46" s="136"/>
      <c r="O46" s="137">
        <f t="shared" si="5"/>
        <v>0</v>
      </c>
      <c r="Q46" s="138">
        <f t="shared" ref="Q46:Q55" si="20">O46+J46</f>
        <v>0</v>
      </c>
      <c r="R46" s="139"/>
      <c r="S46" s="387" t="str">
        <f t="shared" si="6"/>
        <v>-</v>
      </c>
      <c r="T46" s="191">
        <f t="shared" si="17"/>
        <v>0</v>
      </c>
      <c r="U46" s="182"/>
      <c r="V46" s="192">
        <v>250</v>
      </c>
      <c r="W46" s="192">
        <v>290</v>
      </c>
      <c r="X46" s="171"/>
      <c r="Y46" s="171"/>
    </row>
    <row r="47" spans="1:25" s="171" customFormat="1" ht="20.25" customHeight="1" outlineLevel="1">
      <c r="A47" s="155"/>
      <c r="B47" s="156"/>
      <c r="C47" s="156"/>
      <c r="D47" s="157"/>
      <c r="E47" s="158"/>
      <c r="F47" s="133"/>
      <c r="G47" s="134"/>
      <c r="H47" s="135">
        <f t="shared" si="18"/>
        <v>0</v>
      </c>
      <c r="I47" s="136"/>
      <c r="J47" s="137">
        <f t="shared" si="4"/>
        <v>0</v>
      </c>
      <c r="K47" s="133"/>
      <c r="L47" s="134"/>
      <c r="M47" s="135">
        <f t="shared" si="19"/>
        <v>0</v>
      </c>
      <c r="N47" s="136"/>
      <c r="O47" s="137">
        <f t="shared" si="5"/>
        <v>0</v>
      </c>
      <c r="P47" s="114"/>
      <c r="Q47" s="138">
        <f t="shared" si="20"/>
        <v>0</v>
      </c>
      <c r="R47" s="139"/>
      <c r="S47" s="387" t="str">
        <f t="shared" si="6"/>
        <v>-</v>
      </c>
      <c r="T47" s="127">
        <f t="shared" si="17"/>
        <v>0</v>
      </c>
      <c r="U47" s="178"/>
      <c r="V47" s="179">
        <v>250</v>
      </c>
      <c r="W47" s="179">
        <v>290</v>
      </c>
      <c r="X47" s="180"/>
      <c r="Y47" s="180"/>
    </row>
    <row r="48" spans="1:25" s="154" customFormat="1" ht="20.25" customHeight="1" outlineLevel="1">
      <c r="A48" s="155"/>
      <c r="B48" s="156"/>
      <c r="C48" s="156"/>
      <c r="D48" s="157"/>
      <c r="E48" s="158"/>
      <c r="F48" s="133"/>
      <c r="G48" s="134"/>
      <c r="H48" s="135">
        <f t="shared" si="18"/>
        <v>0</v>
      </c>
      <c r="I48" s="136"/>
      <c r="J48" s="137">
        <f t="shared" si="4"/>
        <v>0</v>
      </c>
      <c r="K48" s="133"/>
      <c r="L48" s="134"/>
      <c r="M48" s="135">
        <f t="shared" si="19"/>
        <v>0</v>
      </c>
      <c r="N48" s="136"/>
      <c r="O48" s="137">
        <f t="shared" si="5"/>
        <v>0</v>
      </c>
      <c r="P48" s="114"/>
      <c r="Q48" s="138">
        <f t="shared" si="20"/>
        <v>0</v>
      </c>
      <c r="R48" s="139"/>
      <c r="S48" s="387" t="str">
        <f t="shared" si="6"/>
        <v>-</v>
      </c>
      <c r="T48" s="127">
        <f t="shared" si="17"/>
        <v>0</v>
      </c>
      <c r="U48" s="78"/>
      <c r="V48" s="128">
        <v>250</v>
      </c>
      <c r="W48" s="128">
        <v>290</v>
      </c>
      <c r="X48" s="114"/>
      <c r="Y48" s="114"/>
    </row>
    <row r="49" spans="1:25" s="114" customFormat="1" ht="20.25" customHeight="1" outlineLevel="1">
      <c r="A49" s="155"/>
      <c r="B49" s="156"/>
      <c r="C49" s="156"/>
      <c r="D49" s="157"/>
      <c r="E49" s="158"/>
      <c r="F49" s="133"/>
      <c r="G49" s="134"/>
      <c r="H49" s="135">
        <f t="shared" si="18"/>
        <v>0</v>
      </c>
      <c r="I49" s="136"/>
      <c r="J49" s="137">
        <f t="shared" si="4"/>
        <v>0</v>
      </c>
      <c r="K49" s="133"/>
      <c r="L49" s="134"/>
      <c r="M49" s="135">
        <f t="shared" si="19"/>
        <v>0</v>
      </c>
      <c r="N49" s="136"/>
      <c r="O49" s="137">
        <f t="shared" si="5"/>
        <v>0</v>
      </c>
      <c r="Q49" s="138">
        <f t="shared" si="20"/>
        <v>0</v>
      </c>
      <c r="R49" s="139"/>
      <c r="S49" s="387" t="str">
        <f t="shared" si="6"/>
        <v>-</v>
      </c>
      <c r="T49" s="127">
        <f t="shared" si="17"/>
        <v>0</v>
      </c>
      <c r="U49" s="78"/>
      <c r="V49" s="128">
        <v>250</v>
      </c>
      <c r="W49" s="128">
        <v>290</v>
      </c>
      <c r="X49" s="176"/>
      <c r="Y49" s="176"/>
    </row>
    <row r="50" spans="1:25" s="176" customFormat="1" ht="20.25" customHeight="1" outlineLevel="1">
      <c r="A50" s="155"/>
      <c r="B50" s="156"/>
      <c r="C50" s="156"/>
      <c r="D50" s="157"/>
      <c r="E50" s="158"/>
      <c r="F50" s="133"/>
      <c r="G50" s="134"/>
      <c r="H50" s="135">
        <f t="shared" si="18"/>
        <v>0</v>
      </c>
      <c r="I50" s="136"/>
      <c r="J50" s="137">
        <f t="shared" si="4"/>
        <v>0</v>
      </c>
      <c r="K50" s="133"/>
      <c r="L50" s="134"/>
      <c r="M50" s="135">
        <f t="shared" si="19"/>
        <v>0</v>
      </c>
      <c r="N50" s="136"/>
      <c r="O50" s="137">
        <f t="shared" si="5"/>
        <v>0</v>
      </c>
      <c r="P50" s="114"/>
      <c r="Q50" s="138">
        <f t="shared" si="20"/>
        <v>0</v>
      </c>
      <c r="R50" s="139"/>
      <c r="S50" s="387" t="str">
        <f t="shared" si="6"/>
        <v>-</v>
      </c>
      <c r="T50" s="127">
        <f t="shared" si="17"/>
        <v>0</v>
      </c>
      <c r="U50" s="78"/>
      <c r="V50" s="128">
        <v>250</v>
      </c>
      <c r="W50" s="128">
        <v>290</v>
      </c>
      <c r="X50" s="114"/>
      <c r="Y50" s="114"/>
    </row>
    <row r="51" spans="1:25" s="180" customFormat="1" ht="20.25" customHeight="1" outlineLevel="1">
      <c r="A51" s="155"/>
      <c r="B51" s="156"/>
      <c r="C51" s="156"/>
      <c r="D51" s="157"/>
      <c r="E51" s="158"/>
      <c r="F51" s="133"/>
      <c r="G51" s="134"/>
      <c r="H51" s="135">
        <f t="shared" si="18"/>
        <v>0</v>
      </c>
      <c r="I51" s="136"/>
      <c r="J51" s="137">
        <f t="shared" si="4"/>
        <v>0</v>
      </c>
      <c r="K51" s="133"/>
      <c r="L51" s="134"/>
      <c r="M51" s="135">
        <f t="shared" si="19"/>
        <v>0</v>
      </c>
      <c r="N51" s="136"/>
      <c r="O51" s="137">
        <f t="shared" si="5"/>
        <v>0</v>
      </c>
      <c r="P51" s="114"/>
      <c r="Q51" s="138">
        <f t="shared" si="20"/>
        <v>0</v>
      </c>
      <c r="R51" s="139"/>
      <c r="S51" s="387" t="str">
        <f t="shared" si="6"/>
        <v>-</v>
      </c>
      <c r="T51" s="127">
        <f t="shared" si="17"/>
        <v>0</v>
      </c>
      <c r="U51" s="78"/>
      <c r="V51" s="128">
        <v>250</v>
      </c>
      <c r="W51" s="128">
        <v>290</v>
      </c>
      <c r="X51" s="189"/>
      <c r="Y51" s="189"/>
    </row>
    <row r="52" spans="1:25" s="180" customFormat="1" ht="20.25" customHeight="1" outlineLevel="1">
      <c r="A52" s="155"/>
      <c r="B52" s="156"/>
      <c r="C52" s="156"/>
      <c r="D52" s="157"/>
      <c r="E52" s="158"/>
      <c r="F52" s="133"/>
      <c r="G52" s="134"/>
      <c r="H52" s="135">
        <f t="shared" si="18"/>
        <v>0</v>
      </c>
      <c r="I52" s="136"/>
      <c r="J52" s="137">
        <f t="shared" si="4"/>
        <v>0</v>
      </c>
      <c r="K52" s="133"/>
      <c r="L52" s="134"/>
      <c r="M52" s="135">
        <f t="shared" si="19"/>
        <v>0</v>
      </c>
      <c r="N52" s="136"/>
      <c r="O52" s="137">
        <f t="shared" si="5"/>
        <v>0</v>
      </c>
      <c r="P52" s="114"/>
      <c r="Q52" s="138">
        <f t="shared" si="20"/>
        <v>0</v>
      </c>
      <c r="R52" s="139"/>
      <c r="S52" s="387" t="str">
        <f t="shared" si="6"/>
        <v>-</v>
      </c>
      <c r="T52" s="127">
        <f t="shared" si="17"/>
        <v>0</v>
      </c>
      <c r="U52" s="178"/>
      <c r="V52" s="179">
        <v>250</v>
      </c>
      <c r="W52" s="179">
        <v>290</v>
      </c>
    </row>
    <row r="53" spans="1:25" s="171" customFormat="1" ht="20.25" customHeight="1" outlineLevel="1">
      <c r="A53" s="193"/>
      <c r="B53" s="194"/>
      <c r="C53" s="194"/>
      <c r="D53" s="195"/>
      <c r="E53" s="196"/>
      <c r="F53" s="133"/>
      <c r="G53" s="134"/>
      <c r="H53" s="135">
        <f t="shared" si="18"/>
        <v>0</v>
      </c>
      <c r="I53" s="136"/>
      <c r="J53" s="137">
        <f t="shared" si="4"/>
        <v>0</v>
      </c>
      <c r="K53" s="133"/>
      <c r="L53" s="134"/>
      <c r="M53" s="135">
        <f t="shared" si="19"/>
        <v>0</v>
      </c>
      <c r="N53" s="136"/>
      <c r="O53" s="137">
        <f t="shared" si="5"/>
        <v>0</v>
      </c>
      <c r="P53" s="114"/>
      <c r="Q53" s="138">
        <f t="shared" si="20"/>
        <v>0</v>
      </c>
      <c r="R53" s="139"/>
      <c r="S53" s="387" t="str">
        <f t="shared" si="6"/>
        <v>-</v>
      </c>
      <c r="T53" s="127">
        <f t="shared" si="17"/>
        <v>0</v>
      </c>
      <c r="U53" s="197"/>
      <c r="V53" s="198">
        <v>250</v>
      </c>
      <c r="W53" s="198">
        <v>290</v>
      </c>
      <c r="X53" s="154"/>
      <c r="Y53" s="154"/>
    </row>
    <row r="54" spans="1:25" s="114" customFormat="1" ht="20.25" customHeight="1" outlineLevel="1">
      <c r="A54" s="129"/>
      <c r="B54" s="130"/>
      <c r="C54" s="186"/>
      <c r="D54" s="187"/>
      <c r="E54" s="188"/>
      <c r="F54" s="133"/>
      <c r="G54" s="134"/>
      <c r="H54" s="135">
        <f t="shared" si="18"/>
        <v>0</v>
      </c>
      <c r="I54" s="136"/>
      <c r="J54" s="137">
        <f t="shared" si="4"/>
        <v>0</v>
      </c>
      <c r="K54" s="133"/>
      <c r="L54" s="134"/>
      <c r="M54" s="135">
        <f t="shared" si="19"/>
        <v>0</v>
      </c>
      <c r="N54" s="136"/>
      <c r="O54" s="137">
        <f t="shared" si="5"/>
        <v>0</v>
      </c>
      <c r="Q54" s="138">
        <f t="shared" si="20"/>
        <v>0</v>
      </c>
      <c r="R54" s="139"/>
      <c r="S54" s="387" t="str">
        <f t="shared" si="6"/>
        <v>-</v>
      </c>
      <c r="T54" s="127">
        <f>(H54+ M54)/2</f>
        <v>0</v>
      </c>
      <c r="U54" s="78"/>
      <c r="V54" s="128">
        <v>250</v>
      </c>
      <c r="W54" s="128">
        <v>290</v>
      </c>
    </row>
    <row r="55" spans="1:25" s="114" customFormat="1" ht="20.25" customHeight="1" outlineLevel="1" thickBot="1">
      <c r="A55" s="166"/>
      <c r="B55" s="167"/>
      <c r="C55" s="199"/>
      <c r="D55" s="200"/>
      <c r="E55" s="169"/>
      <c r="F55" s="144"/>
      <c r="G55" s="145"/>
      <c r="H55" s="146">
        <f t="shared" si="18"/>
        <v>0</v>
      </c>
      <c r="I55" s="147"/>
      <c r="J55" s="148">
        <f t="shared" si="4"/>
        <v>0</v>
      </c>
      <c r="K55" s="144"/>
      <c r="L55" s="145"/>
      <c r="M55" s="146">
        <f t="shared" si="19"/>
        <v>0</v>
      </c>
      <c r="N55" s="147"/>
      <c r="O55" s="148">
        <f t="shared" si="5"/>
        <v>0</v>
      </c>
      <c r="Q55" s="149">
        <f t="shared" si="20"/>
        <v>0</v>
      </c>
      <c r="R55" s="150"/>
      <c r="S55" s="387" t="str">
        <f t="shared" si="6"/>
        <v>-</v>
      </c>
      <c r="T55" s="127">
        <f>(H55+ M55)/2</f>
        <v>0</v>
      </c>
      <c r="U55" s="78"/>
      <c r="V55" s="128">
        <v>250</v>
      </c>
      <c r="W55" s="128">
        <v>290</v>
      </c>
    </row>
    <row r="56" spans="1:25" s="114" customFormat="1" ht="20.25" customHeight="1" thickBot="1">
      <c r="A56" s="105"/>
      <c r="B56" s="106" t="s">
        <v>39</v>
      </c>
      <c r="C56" s="107"/>
      <c r="D56" s="108"/>
      <c r="E56" s="170"/>
      <c r="F56" s="395" t="s">
        <v>31</v>
      </c>
      <c r="G56" s="396"/>
      <c r="H56" s="396"/>
      <c r="I56" s="396"/>
      <c r="J56" s="396"/>
      <c r="K56" s="395" t="s">
        <v>32</v>
      </c>
      <c r="L56" s="396"/>
      <c r="M56" s="396"/>
      <c r="N56" s="396"/>
      <c r="O56" s="396"/>
      <c r="P56" s="107"/>
      <c r="Q56" s="399"/>
      <c r="R56" s="399"/>
      <c r="S56" s="152"/>
      <c r="T56" s="151"/>
      <c r="U56" s="111"/>
      <c r="V56" s="152"/>
      <c r="W56" s="153"/>
    </row>
    <row r="57" spans="1:25" s="180" customFormat="1" ht="20.25" customHeight="1" outlineLevel="1">
      <c r="A57" s="115"/>
      <c r="B57" s="116"/>
      <c r="C57" s="116"/>
      <c r="D57" s="117"/>
      <c r="E57" s="118"/>
      <c r="F57" s="119"/>
      <c r="G57" s="120"/>
      <c r="H57" s="121">
        <f t="shared" ref="H57:H62" si="21">IF(F57=0,0,((AVERAGE(F57:G57))/V57))</f>
        <v>0</v>
      </c>
      <c r="I57" s="122"/>
      <c r="J57" s="123">
        <f t="shared" si="4"/>
        <v>0</v>
      </c>
      <c r="K57" s="119"/>
      <c r="L57" s="120"/>
      <c r="M57" s="121">
        <f t="shared" ref="M57:M62" si="22">IF(K57=0,0,((AVERAGE(K57:L57))/W57))</f>
        <v>0</v>
      </c>
      <c r="N57" s="122"/>
      <c r="O57" s="123">
        <f t="shared" si="5"/>
        <v>0</v>
      </c>
      <c r="P57" s="114"/>
      <c r="Q57" s="124">
        <f t="shared" ref="Q57:Q62" si="23">O57+J57</f>
        <v>0</v>
      </c>
      <c r="R57" s="125"/>
      <c r="S57" s="387" t="str">
        <f t="shared" si="6"/>
        <v>-</v>
      </c>
      <c r="T57" s="127">
        <f t="shared" ref="T57:T62" si="24">(H57+ M57)/2</f>
        <v>0</v>
      </c>
      <c r="U57" s="178"/>
      <c r="V57" s="179">
        <v>340</v>
      </c>
      <c r="W57" s="179">
        <v>300</v>
      </c>
    </row>
    <row r="58" spans="1:25" s="180" customFormat="1" ht="20.25" customHeight="1" outlineLevel="1">
      <c r="A58" s="155"/>
      <c r="B58" s="186"/>
      <c r="C58" s="186"/>
      <c r="D58" s="187"/>
      <c r="E58" s="188"/>
      <c r="F58" s="133"/>
      <c r="G58" s="134"/>
      <c r="H58" s="135">
        <f t="shared" si="21"/>
        <v>0</v>
      </c>
      <c r="I58" s="136"/>
      <c r="J58" s="137">
        <f t="shared" si="4"/>
        <v>0</v>
      </c>
      <c r="K58" s="133"/>
      <c r="L58" s="134"/>
      <c r="M58" s="135">
        <f t="shared" si="22"/>
        <v>0</v>
      </c>
      <c r="N58" s="136"/>
      <c r="O58" s="137">
        <f t="shared" si="5"/>
        <v>0</v>
      </c>
      <c r="P58" s="114"/>
      <c r="Q58" s="138">
        <f t="shared" si="23"/>
        <v>0</v>
      </c>
      <c r="R58" s="139"/>
      <c r="S58" s="387" t="str">
        <f t="shared" si="6"/>
        <v>-</v>
      </c>
      <c r="T58" s="127">
        <f t="shared" si="24"/>
        <v>0</v>
      </c>
      <c r="U58" s="178"/>
      <c r="V58" s="179">
        <v>340</v>
      </c>
      <c r="W58" s="179">
        <v>300</v>
      </c>
    </row>
    <row r="59" spans="1:25" s="180" customFormat="1" ht="20.25" customHeight="1" outlineLevel="1">
      <c r="A59" s="155"/>
      <c r="B59" s="186"/>
      <c r="C59" s="186"/>
      <c r="D59" s="187"/>
      <c r="E59" s="188"/>
      <c r="F59" s="133"/>
      <c r="G59" s="134"/>
      <c r="H59" s="135">
        <f t="shared" si="21"/>
        <v>0</v>
      </c>
      <c r="I59" s="136"/>
      <c r="J59" s="137">
        <f t="shared" si="4"/>
        <v>0</v>
      </c>
      <c r="K59" s="133"/>
      <c r="L59" s="134"/>
      <c r="M59" s="135">
        <f t="shared" si="22"/>
        <v>0</v>
      </c>
      <c r="N59" s="136"/>
      <c r="O59" s="137">
        <f t="shared" si="5"/>
        <v>0</v>
      </c>
      <c r="P59" s="114"/>
      <c r="Q59" s="138">
        <f t="shared" si="23"/>
        <v>0</v>
      </c>
      <c r="R59" s="139"/>
      <c r="S59" s="387" t="str">
        <f t="shared" si="6"/>
        <v>-</v>
      </c>
      <c r="T59" s="127">
        <f t="shared" si="24"/>
        <v>0</v>
      </c>
      <c r="U59" s="178"/>
      <c r="V59" s="179">
        <v>340</v>
      </c>
      <c r="W59" s="179">
        <v>300</v>
      </c>
    </row>
    <row r="60" spans="1:25" s="180" customFormat="1" ht="20.25" customHeight="1" outlineLevel="1">
      <c r="A60" s="115"/>
      <c r="B60" s="116"/>
      <c r="C60" s="116"/>
      <c r="D60" s="117"/>
      <c r="E60" s="118"/>
      <c r="F60" s="119"/>
      <c r="G60" s="120"/>
      <c r="H60" s="121">
        <f t="shared" si="21"/>
        <v>0</v>
      </c>
      <c r="I60" s="122"/>
      <c r="J60" s="123">
        <f t="shared" si="4"/>
        <v>0</v>
      </c>
      <c r="K60" s="119"/>
      <c r="L60" s="120"/>
      <c r="M60" s="121">
        <f t="shared" si="22"/>
        <v>0</v>
      </c>
      <c r="N60" s="122"/>
      <c r="O60" s="123">
        <f t="shared" si="5"/>
        <v>0</v>
      </c>
      <c r="P60" s="114"/>
      <c r="Q60" s="124">
        <f t="shared" si="23"/>
        <v>0</v>
      </c>
      <c r="R60" s="125"/>
      <c r="S60" s="387" t="str">
        <f t="shared" si="6"/>
        <v>-</v>
      </c>
      <c r="T60" s="127">
        <f t="shared" si="24"/>
        <v>0</v>
      </c>
      <c r="U60" s="178"/>
      <c r="V60" s="179">
        <v>340</v>
      </c>
      <c r="W60" s="179">
        <v>300</v>
      </c>
    </row>
    <row r="61" spans="1:25" s="180" customFormat="1" ht="20.25" customHeight="1" outlineLevel="1">
      <c r="A61" s="155"/>
      <c r="B61" s="186"/>
      <c r="C61" s="186"/>
      <c r="D61" s="187"/>
      <c r="E61" s="188"/>
      <c r="F61" s="133"/>
      <c r="G61" s="134"/>
      <c r="H61" s="135">
        <f t="shared" si="21"/>
        <v>0</v>
      </c>
      <c r="I61" s="136"/>
      <c r="J61" s="137">
        <f t="shared" si="4"/>
        <v>0</v>
      </c>
      <c r="K61" s="133"/>
      <c r="L61" s="134"/>
      <c r="M61" s="135">
        <f t="shared" si="22"/>
        <v>0</v>
      </c>
      <c r="N61" s="136"/>
      <c r="O61" s="137">
        <f t="shared" si="5"/>
        <v>0</v>
      </c>
      <c r="P61" s="114"/>
      <c r="Q61" s="138">
        <f t="shared" si="23"/>
        <v>0</v>
      </c>
      <c r="R61" s="139"/>
      <c r="S61" s="387" t="str">
        <f t="shared" si="6"/>
        <v>-</v>
      </c>
      <c r="T61" s="127">
        <f t="shared" si="24"/>
        <v>0</v>
      </c>
      <c r="U61" s="178"/>
      <c r="V61" s="179">
        <v>340</v>
      </c>
      <c r="W61" s="179">
        <v>300</v>
      </c>
    </row>
    <row r="62" spans="1:25" s="180" customFormat="1" ht="20.25" customHeight="1" outlineLevel="1" thickBot="1">
      <c r="A62" s="201"/>
      <c r="B62" s="202"/>
      <c r="C62" s="202"/>
      <c r="D62" s="162"/>
      <c r="E62" s="203"/>
      <c r="F62" s="144"/>
      <c r="G62" s="145"/>
      <c r="H62" s="146">
        <f t="shared" si="21"/>
        <v>0</v>
      </c>
      <c r="I62" s="147"/>
      <c r="J62" s="148">
        <f t="shared" si="4"/>
        <v>0</v>
      </c>
      <c r="K62" s="144"/>
      <c r="L62" s="145"/>
      <c r="M62" s="146">
        <f t="shared" si="22"/>
        <v>0</v>
      </c>
      <c r="N62" s="147"/>
      <c r="O62" s="148">
        <f t="shared" si="5"/>
        <v>0</v>
      </c>
      <c r="P62" s="114"/>
      <c r="Q62" s="149">
        <f t="shared" si="23"/>
        <v>0</v>
      </c>
      <c r="R62" s="150"/>
      <c r="S62" s="387" t="str">
        <f t="shared" si="6"/>
        <v>-</v>
      </c>
      <c r="T62" s="127">
        <f t="shared" si="24"/>
        <v>0</v>
      </c>
      <c r="U62" s="178"/>
      <c r="V62" s="179">
        <v>340</v>
      </c>
      <c r="W62" s="179">
        <v>300</v>
      </c>
    </row>
    <row r="63" spans="1:25" s="114" customFormat="1" ht="20.25" customHeight="1" thickBot="1">
      <c r="A63" s="105"/>
      <c r="B63" s="106" t="s">
        <v>125</v>
      </c>
      <c r="C63" s="107"/>
      <c r="D63" s="108"/>
      <c r="E63" s="170"/>
      <c r="F63" s="395" t="s">
        <v>34</v>
      </c>
      <c r="G63" s="396"/>
      <c r="H63" s="396"/>
      <c r="I63" s="396"/>
      <c r="J63" s="396"/>
      <c r="K63" s="395" t="s">
        <v>121</v>
      </c>
      <c r="L63" s="396"/>
      <c r="M63" s="396"/>
      <c r="N63" s="396"/>
      <c r="O63" s="396"/>
      <c r="P63" s="107"/>
      <c r="Q63" s="399"/>
      <c r="R63" s="399"/>
      <c r="S63" s="152"/>
      <c r="T63" s="151"/>
      <c r="U63" s="111"/>
      <c r="V63" s="152"/>
      <c r="W63" s="153"/>
    </row>
    <row r="64" spans="1:25" s="114" customFormat="1" ht="20.25" customHeight="1" outlineLevel="1">
      <c r="A64" s="115"/>
      <c r="B64" s="116"/>
      <c r="C64" s="116"/>
      <c r="D64" s="204"/>
      <c r="E64" s="118"/>
      <c r="F64" s="119"/>
      <c r="G64" s="120"/>
      <c r="H64" s="121">
        <f t="shared" ref="H64:H69" si="25">IF(F64=0,0,((AVERAGE(F64:G64))/V64))</f>
        <v>0</v>
      </c>
      <c r="I64" s="122"/>
      <c r="J64" s="123">
        <f t="shared" si="4"/>
        <v>0</v>
      </c>
      <c r="K64" s="119"/>
      <c r="L64" s="120"/>
      <c r="M64" s="121">
        <f t="shared" ref="M64:M69" si="26">IF(K64=0,0,((AVERAGE(K64:L64))/W64))</f>
        <v>0</v>
      </c>
      <c r="N64" s="122"/>
      <c r="O64" s="123">
        <f t="shared" si="5"/>
        <v>0</v>
      </c>
      <c r="Q64" s="124">
        <f t="shared" ref="Q64:Q69" si="27">O64+J64</f>
        <v>0</v>
      </c>
      <c r="R64" s="125"/>
      <c r="S64" s="387" t="str">
        <f t="shared" si="6"/>
        <v>-</v>
      </c>
      <c r="T64" s="127">
        <f t="shared" ref="T64:T69" si="28">(H64+ M64)/2</f>
        <v>0</v>
      </c>
      <c r="U64" s="78"/>
      <c r="V64" s="128">
        <v>170</v>
      </c>
      <c r="W64" s="128">
        <v>180</v>
      </c>
    </row>
    <row r="65" spans="1:25" s="114" customFormat="1" ht="20.25" customHeight="1" outlineLevel="1">
      <c r="A65" s="155"/>
      <c r="B65" s="156"/>
      <c r="C65" s="156"/>
      <c r="D65" s="157"/>
      <c r="E65" s="158"/>
      <c r="F65" s="133"/>
      <c r="G65" s="134"/>
      <c r="H65" s="135">
        <f t="shared" si="25"/>
        <v>0</v>
      </c>
      <c r="I65" s="136"/>
      <c r="J65" s="137">
        <f t="shared" si="4"/>
        <v>0</v>
      </c>
      <c r="K65" s="133"/>
      <c r="L65" s="134"/>
      <c r="M65" s="135">
        <f t="shared" si="26"/>
        <v>0</v>
      </c>
      <c r="N65" s="136"/>
      <c r="O65" s="137">
        <f t="shared" si="5"/>
        <v>0</v>
      </c>
      <c r="Q65" s="138">
        <f t="shared" si="27"/>
        <v>0</v>
      </c>
      <c r="R65" s="139"/>
      <c r="S65" s="387" t="str">
        <f t="shared" si="6"/>
        <v>-</v>
      </c>
      <c r="T65" s="127">
        <f t="shared" si="28"/>
        <v>0</v>
      </c>
      <c r="U65" s="78"/>
      <c r="V65" s="128">
        <v>170</v>
      </c>
      <c r="W65" s="128">
        <v>180</v>
      </c>
    </row>
    <row r="66" spans="1:25" s="114" customFormat="1" ht="20.25" customHeight="1" outlineLevel="1">
      <c r="A66" s="115"/>
      <c r="B66" s="116"/>
      <c r="C66" s="116"/>
      <c r="D66" s="204"/>
      <c r="E66" s="118"/>
      <c r="F66" s="119"/>
      <c r="G66" s="120"/>
      <c r="H66" s="121">
        <f t="shared" si="25"/>
        <v>0</v>
      </c>
      <c r="I66" s="122"/>
      <c r="J66" s="123">
        <f t="shared" si="4"/>
        <v>0</v>
      </c>
      <c r="K66" s="119"/>
      <c r="L66" s="120"/>
      <c r="M66" s="121">
        <f t="shared" si="26"/>
        <v>0</v>
      </c>
      <c r="N66" s="122"/>
      <c r="O66" s="123">
        <f t="shared" si="5"/>
        <v>0</v>
      </c>
      <c r="Q66" s="124">
        <f t="shared" si="27"/>
        <v>0</v>
      </c>
      <c r="R66" s="125"/>
      <c r="S66" s="387" t="str">
        <f t="shared" si="6"/>
        <v>-</v>
      </c>
      <c r="T66" s="127">
        <f t="shared" si="28"/>
        <v>0</v>
      </c>
      <c r="U66" s="78"/>
      <c r="V66" s="128">
        <v>170</v>
      </c>
      <c r="W66" s="128">
        <v>180</v>
      </c>
    </row>
    <row r="67" spans="1:25" s="114" customFormat="1" ht="20.25" customHeight="1" outlineLevel="1">
      <c r="A67" s="155"/>
      <c r="B67" s="156"/>
      <c r="C67" s="156"/>
      <c r="D67" s="157"/>
      <c r="E67" s="158"/>
      <c r="F67" s="133"/>
      <c r="G67" s="134"/>
      <c r="H67" s="135">
        <f t="shared" si="25"/>
        <v>0</v>
      </c>
      <c r="I67" s="136"/>
      <c r="J67" s="137">
        <f t="shared" si="4"/>
        <v>0</v>
      </c>
      <c r="K67" s="133"/>
      <c r="L67" s="134"/>
      <c r="M67" s="135">
        <f t="shared" si="26"/>
        <v>0</v>
      </c>
      <c r="N67" s="136"/>
      <c r="O67" s="137">
        <f t="shared" si="5"/>
        <v>0</v>
      </c>
      <c r="Q67" s="138">
        <f t="shared" si="27"/>
        <v>0</v>
      </c>
      <c r="R67" s="139"/>
      <c r="S67" s="387" t="str">
        <f t="shared" si="6"/>
        <v>-</v>
      </c>
      <c r="T67" s="127">
        <f t="shared" si="28"/>
        <v>0</v>
      </c>
      <c r="U67" s="78"/>
      <c r="V67" s="128">
        <v>170</v>
      </c>
      <c r="W67" s="128">
        <v>180</v>
      </c>
    </row>
    <row r="68" spans="1:25" s="114" customFormat="1" ht="20.25" customHeight="1" outlineLevel="1">
      <c r="A68" s="205"/>
      <c r="B68" s="184"/>
      <c r="C68" s="156"/>
      <c r="D68" s="206"/>
      <c r="E68" s="158"/>
      <c r="F68" s="133"/>
      <c r="G68" s="134"/>
      <c r="H68" s="135">
        <f t="shared" si="25"/>
        <v>0</v>
      </c>
      <c r="I68" s="136"/>
      <c r="J68" s="137">
        <f t="shared" si="4"/>
        <v>0</v>
      </c>
      <c r="K68" s="133"/>
      <c r="L68" s="134"/>
      <c r="M68" s="135">
        <f t="shared" si="26"/>
        <v>0</v>
      </c>
      <c r="N68" s="136"/>
      <c r="O68" s="137">
        <f t="shared" si="5"/>
        <v>0</v>
      </c>
      <c r="Q68" s="138">
        <f t="shared" si="27"/>
        <v>0</v>
      </c>
      <c r="R68" s="139"/>
      <c r="S68" s="387" t="str">
        <f t="shared" si="6"/>
        <v>-</v>
      </c>
      <c r="T68" s="127">
        <f t="shared" si="28"/>
        <v>0</v>
      </c>
      <c r="U68" s="78"/>
      <c r="V68" s="128">
        <v>170</v>
      </c>
      <c r="W68" s="128">
        <v>180</v>
      </c>
    </row>
    <row r="69" spans="1:25" s="114" customFormat="1" ht="20.25" customHeight="1" outlineLevel="1" thickBot="1">
      <c r="A69" s="207"/>
      <c r="B69" s="208"/>
      <c r="C69" s="208"/>
      <c r="D69" s="209"/>
      <c r="E69" s="210"/>
      <c r="F69" s="144"/>
      <c r="G69" s="145"/>
      <c r="H69" s="146">
        <f t="shared" si="25"/>
        <v>0</v>
      </c>
      <c r="I69" s="147"/>
      <c r="J69" s="148">
        <f t="shared" si="4"/>
        <v>0</v>
      </c>
      <c r="K69" s="144"/>
      <c r="L69" s="145"/>
      <c r="M69" s="146">
        <f t="shared" si="26"/>
        <v>0</v>
      </c>
      <c r="N69" s="147"/>
      <c r="O69" s="148">
        <f t="shared" si="5"/>
        <v>0</v>
      </c>
      <c r="Q69" s="149">
        <f t="shared" si="27"/>
        <v>0</v>
      </c>
      <c r="R69" s="150"/>
      <c r="S69" s="387" t="str">
        <f t="shared" si="6"/>
        <v>-</v>
      </c>
      <c r="T69" s="127">
        <f t="shared" si="28"/>
        <v>0</v>
      </c>
      <c r="U69" s="78"/>
      <c r="V69" s="128">
        <v>170</v>
      </c>
      <c r="W69" s="128">
        <v>180</v>
      </c>
    </row>
    <row r="70" spans="1:25" s="114" customFormat="1" ht="20.25" customHeight="1" thickBot="1">
      <c r="A70" s="105"/>
      <c r="B70" s="106" t="s">
        <v>40</v>
      </c>
      <c r="C70" s="107"/>
      <c r="D70" s="108"/>
      <c r="E70" s="170"/>
      <c r="F70" s="395" t="s">
        <v>122</v>
      </c>
      <c r="G70" s="395"/>
      <c r="H70" s="395"/>
      <c r="I70" s="395"/>
      <c r="J70" s="395"/>
      <c r="K70" s="395" t="s">
        <v>41</v>
      </c>
      <c r="L70" s="395"/>
      <c r="M70" s="395"/>
      <c r="N70" s="395"/>
      <c r="O70" s="395"/>
      <c r="P70" s="107"/>
      <c r="Q70" s="109"/>
      <c r="R70" s="109"/>
      <c r="S70" s="152"/>
      <c r="T70" s="151"/>
      <c r="U70" s="111"/>
      <c r="V70" s="152"/>
      <c r="W70" s="153"/>
      <c r="X70" s="211"/>
      <c r="Y70" s="212"/>
    </row>
    <row r="71" spans="1:25" s="114" customFormat="1" ht="20.25" customHeight="1" outlineLevel="1">
      <c r="A71" s="115"/>
      <c r="B71" s="116"/>
      <c r="C71" s="116"/>
      <c r="D71" s="117"/>
      <c r="E71" s="118"/>
      <c r="F71" s="119"/>
      <c r="G71" s="120"/>
      <c r="H71" s="121">
        <f>IF(F71=0,0,((AVERAGE(F71:G71))/V71))</f>
        <v>0</v>
      </c>
      <c r="I71" s="122"/>
      <c r="J71" s="123">
        <f t="shared" si="4"/>
        <v>0</v>
      </c>
      <c r="K71" s="119"/>
      <c r="L71" s="120"/>
      <c r="M71" s="121">
        <f>IF(K71=0,0,((AVERAGE(K71:L71))/W71))</f>
        <v>0</v>
      </c>
      <c r="N71" s="122"/>
      <c r="O71" s="123">
        <f t="shared" si="5"/>
        <v>0</v>
      </c>
      <c r="Q71" s="124">
        <f>O71+J71</f>
        <v>0</v>
      </c>
      <c r="R71" s="125"/>
      <c r="S71" s="387" t="str">
        <f t="shared" si="6"/>
        <v>-</v>
      </c>
      <c r="T71" s="127">
        <f t="shared" ref="T71:T78" si="29">(H72+ M72)/2</f>
        <v>0</v>
      </c>
      <c r="U71" s="78"/>
      <c r="V71" s="128">
        <v>260</v>
      </c>
      <c r="W71" s="128">
        <v>220</v>
      </c>
      <c r="X71" s="212"/>
      <c r="Y71" s="212"/>
    </row>
    <row r="72" spans="1:25" s="114" customFormat="1" ht="20.25" customHeight="1" outlineLevel="1">
      <c r="A72" s="155"/>
      <c r="B72" s="156"/>
      <c r="C72" s="156"/>
      <c r="D72" s="157"/>
      <c r="E72" s="158"/>
      <c r="F72" s="133"/>
      <c r="G72" s="134"/>
      <c r="H72" s="135">
        <f t="shared" ref="H72:H79" si="30">IF(F72=0,0,((AVERAGE(F72:G72))/V72))</f>
        <v>0</v>
      </c>
      <c r="I72" s="136"/>
      <c r="J72" s="137">
        <f t="shared" si="4"/>
        <v>0</v>
      </c>
      <c r="K72" s="133"/>
      <c r="L72" s="134"/>
      <c r="M72" s="135">
        <f t="shared" ref="M72:M79" si="31">IF(K72=0,0,((AVERAGE(K72:L72))/W72))</f>
        <v>0</v>
      </c>
      <c r="N72" s="136"/>
      <c r="O72" s="137">
        <f t="shared" si="5"/>
        <v>0</v>
      </c>
      <c r="Q72" s="138">
        <f t="shared" ref="Q72:Q79" si="32">O72+J72</f>
        <v>0</v>
      </c>
      <c r="R72" s="139"/>
      <c r="S72" s="387" t="str">
        <f t="shared" si="6"/>
        <v>-</v>
      </c>
      <c r="T72" s="127">
        <f t="shared" si="29"/>
        <v>0</v>
      </c>
      <c r="U72" s="78"/>
      <c r="V72" s="128">
        <v>260</v>
      </c>
      <c r="W72" s="128">
        <v>220</v>
      </c>
      <c r="X72" s="212"/>
      <c r="Y72" s="212"/>
    </row>
    <row r="73" spans="1:25" s="114" customFormat="1" ht="20.25" customHeight="1" outlineLevel="1">
      <c r="A73" s="205"/>
      <c r="B73" s="184"/>
      <c r="C73" s="156"/>
      <c r="D73" s="206"/>
      <c r="E73" s="158"/>
      <c r="F73" s="133"/>
      <c r="G73" s="134"/>
      <c r="H73" s="135">
        <f t="shared" si="30"/>
        <v>0</v>
      </c>
      <c r="I73" s="136"/>
      <c r="J73" s="137">
        <f t="shared" si="4"/>
        <v>0</v>
      </c>
      <c r="K73" s="133"/>
      <c r="L73" s="134"/>
      <c r="M73" s="135">
        <f t="shared" si="31"/>
        <v>0</v>
      </c>
      <c r="N73" s="136"/>
      <c r="O73" s="137">
        <f t="shared" si="5"/>
        <v>0</v>
      </c>
      <c r="Q73" s="138">
        <f t="shared" si="32"/>
        <v>0</v>
      </c>
      <c r="R73" s="139"/>
      <c r="S73" s="387" t="str">
        <f t="shared" ref="S73:S94" si="33">IF(OR(R73&gt;10,R73=0),"-",IF(AND(H73&gt;=0.55,M73&gt;=0.55),"Q2",IF(OR(H73&gt;=0.55,M73&gt;=0.55),"Q1","-")))</f>
        <v>-</v>
      </c>
      <c r="T73" s="127">
        <f t="shared" si="29"/>
        <v>0</v>
      </c>
      <c r="U73" s="78"/>
      <c r="V73" s="128">
        <v>260</v>
      </c>
      <c r="W73" s="128">
        <v>220</v>
      </c>
      <c r="X73" s="212"/>
      <c r="Y73" s="212"/>
    </row>
    <row r="74" spans="1:25" s="114" customFormat="1" ht="20.25" customHeight="1" outlineLevel="1">
      <c r="A74" s="205"/>
      <c r="B74" s="184"/>
      <c r="C74" s="156"/>
      <c r="D74" s="206"/>
      <c r="E74" s="158"/>
      <c r="F74" s="133"/>
      <c r="G74" s="134"/>
      <c r="H74" s="135">
        <f t="shared" si="30"/>
        <v>0</v>
      </c>
      <c r="I74" s="136"/>
      <c r="J74" s="137">
        <f t="shared" si="4"/>
        <v>0</v>
      </c>
      <c r="K74" s="133"/>
      <c r="L74" s="134"/>
      <c r="M74" s="135">
        <f t="shared" si="31"/>
        <v>0</v>
      </c>
      <c r="N74" s="136"/>
      <c r="O74" s="137">
        <f t="shared" si="5"/>
        <v>0</v>
      </c>
      <c r="Q74" s="138">
        <f t="shared" si="32"/>
        <v>0</v>
      </c>
      <c r="R74" s="139"/>
      <c r="S74" s="387" t="str">
        <f t="shared" si="33"/>
        <v>-</v>
      </c>
      <c r="T74" s="127">
        <f t="shared" si="29"/>
        <v>0</v>
      </c>
      <c r="U74" s="78"/>
      <c r="V74" s="128">
        <v>260</v>
      </c>
      <c r="W74" s="128">
        <v>220</v>
      </c>
      <c r="X74" s="212"/>
      <c r="Y74" s="212"/>
    </row>
    <row r="75" spans="1:25" s="114" customFormat="1" ht="20.25" customHeight="1" outlineLevel="1">
      <c r="A75" s="205"/>
      <c r="B75" s="184"/>
      <c r="C75" s="156"/>
      <c r="D75" s="206"/>
      <c r="E75" s="158"/>
      <c r="F75" s="133"/>
      <c r="G75" s="134"/>
      <c r="H75" s="135">
        <f t="shared" si="30"/>
        <v>0</v>
      </c>
      <c r="I75" s="136"/>
      <c r="J75" s="137">
        <f t="shared" si="4"/>
        <v>0</v>
      </c>
      <c r="K75" s="133"/>
      <c r="L75" s="134"/>
      <c r="M75" s="135">
        <f t="shared" si="31"/>
        <v>0</v>
      </c>
      <c r="N75" s="136"/>
      <c r="O75" s="137">
        <f t="shared" si="5"/>
        <v>0</v>
      </c>
      <c r="Q75" s="138">
        <f t="shared" si="32"/>
        <v>0</v>
      </c>
      <c r="R75" s="139"/>
      <c r="S75" s="387" t="str">
        <f t="shared" si="33"/>
        <v>-</v>
      </c>
      <c r="T75" s="127">
        <f t="shared" si="29"/>
        <v>0</v>
      </c>
      <c r="U75" s="78"/>
      <c r="V75" s="128">
        <v>260</v>
      </c>
      <c r="W75" s="128">
        <v>220</v>
      </c>
      <c r="X75" s="212"/>
      <c r="Y75" s="212"/>
    </row>
    <row r="76" spans="1:25" s="114" customFormat="1" ht="20.25" customHeight="1" outlineLevel="1">
      <c r="A76" s="205"/>
      <c r="B76" s="184"/>
      <c r="C76" s="156"/>
      <c r="D76" s="206"/>
      <c r="E76" s="158"/>
      <c r="F76" s="133"/>
      <c r="G76" s="134"/>
      <c r="H76" s="135">
        <f t="shared" si="30"/>
        <v>0</v>
      </c>
      <c r="I76" s="136"/>
      <c r="J76" s="137">
        <f t="shared" si="4"/>
        <v>0</v>
      </c>
      <c r="K76" s="133"/>
      <c r="L76" s="134"/>
      <c r="M76" s="135">
        <f t="shared" si="31"/>
        <v>0</v>
      </c>
      <c r="N76" s="136"/>
      <c r="O76" s="137">
        <f t="shared" si="5"/>
        <v>0</v>
      </c>
      <c r="Q76" s="138">
        <f t="shared" si="32"/>
        <v>0</v>
      </c>
      <c r="R76" s="139"/>
      <c r="S76" s="387" t="str">
        <f t="shared" si="33"/>
        <v>-</v>
      </c>
      <c r="T76" s="127">
        <f t="shared" si="29"/>
        <v>0</v>
      </c>
      <c r="U76" s="78"/>
      <c r="V76" s="128">
        <v>260</v>
      </c>
      <c r="W76" s="128">
        <v>220</v>
      </c>
      <c r="X76" s="212"/>
      <c r="Y76" s="212"/>
    </row>
    <row r="77" spans="1:25" s="114" customFormat="1" ht="20.25" customHeight="1" outlineLevel="1">
      <c r="A77" s="155"/>
      <c r="B77" s="156"/>
      <c r="C77" s="156"/>
      <c r="D77" s="213"/>
      <c r="E77" s="158"/>
      <c r="F77" s="133"/>
      <c r="G77" s="134"/>
      <c r="H77" s="135">
        <f t="shared" si="30"/>
        <v>0</v>
      </c>
      <c r="I77" s="136"/>
      <c r="J77" s="137">
        <f t="shared" si="4"/>
        <v>0</v>
      </c>
      <c r="K77" s="133"/>
      <c r="L77" s="134"/>
      <c r="M77" s="135">
        <f t="shared" si="31"/>
        <v>0</v>
      </c>
      <c r="N77" s="136"/>
      <c r="O77" s="137">
        <f t="shared" si="5"/>
        <v>0</v>
      </c>
      <c r="Q77" s="138">
        <f t="shared" si="32"/>
        <v>0</v>
      </c>
      <c r="R77" s="139"/>
      <c r="S77" s="387" t="str">
        <f t="shared" si="33"/>
        <v>-</v>
      </c>
      <c r="T77" s="127">
        <f t="shared" si="29"/>
        <v>0</v>
      </c>
      <c r="U77" s="78"/>
      <c r="V77" s="128">
        <v>260</v>
      </c>
      <c r="W77" s="128">
        <v>220</v>
      </c>
      <c r="X77" s="212"/>
      <c r="Y77" s="212"/>
    </row>
    <row r="78" spans="1:25" s="114" customFormat="1" ht="20.25" customHeight="1" outlineLevel="1">
      <c r="A78" s="155"/>
      <c r="B78" s="156"/>
      <c r="C78" s="156"/>
      <c r="D78" s="206"/>
      <c r="E78" s="158"/>
      <c r="F78" s="133"/>
      <c r="G78" s="134"/>
      <c r="H78" s="135">
        <f t="shared" si="30"/>
        <v>0</v>
      </c>
      <c r="I78" s="136"/>
      <c r="J78" s="137">
        <f t="shared" si="4"/>
        <v>0</v>
      </c>
      <c r="K78" s="133"/>
      <c r="L78" s="134"/>
      <c r="M78" s="135">
        <f t="shared" si="31"/>
        <v>0</v>
      </c>
      <c r="N78" s="136"/>
      <c r="O78" s="137">
        <f t="shared" si="5"/>
        <v>0</v>
      </c>
      <c r="Q78" s="138">
        <f t="shared" si="32"/>
        <v>0</v>
      </c>
      <c r="R78" s="139"/>
      <c r="S78" s="387" t="str">
        <f t="shared" si="33"/>
        <v>-</v>
      </c>
      <c r="T78" s="127">
        <f t="shared" si="29"/>
        <v>0</v>
      </c>
      <c r="U78" s="78"/>
      <c r="V78" s="128">
        <v>260</v>
      </c>
      <c r="W78" s="128">
        <v>220</v>
      </c>
      <c r="X78" s="212"/>
      <c r="Y78" s="212"/>
    </row>
    <row r="79" spans="1:25" s="114" customFormat="1" ht="20.25" customHeight="1" outlineLevel="1" thickBot="1">
      <c r="A79" s="207"/>
      <c r="B79" s="208"/>
      <c r="C79" s="208"/>
      <c r="D79" s="214"/>
      <c r="E79" s="210"/>
      <c r="F79" s="144"/>
      <c r="G79" s="145"/>
      <c r="H79" s="146">
        <f t="shared" si="30"/>
        <v>0</v>
      </c>
      <c r="I79" s="147"/>
      <c r="J79" s="148">
        <f t="shared" ref="J79:J94" si="34">IF(I79=0,,IF(I79&gt;10,,11-(I79)))</f>
        <v>0</v>
      </c>
      <c r="K79" s="144"/>
      <c r="L79" s="145"/>
      <c r="M79" s="146">
        <f t="shared" si="31"/>
        <v>0</v>
      </c>
      <c r="N79" s="147"/>
      <c r="O79" s="148">
        <f t="shared" ref="O79:O94" si="35">IF(N79=0,,IF(N79&gt;10,,11-(N79)))</f>
        <v>0</v>
      </c>
      <c r="Q79" s="149">
        <f t="shared" si="32"/>
        <v>0</v>
      </c>
      <c r="R79" s="150"/>
      <c r="S79" s="387" t="str">
        <f t="shared" si="33"/>
        <v>-</v>
      </c>
      <c r="T79" s="127">
        <f>(H80+ M80)/2</f>
        <v>0</v>
      </c>
      <c r="U79" s="78"/>
      <c r="V79" s="128">
        <v>260</v>
      </c>
      <c r="W79" s="128">
        <v>220</v>
      </c>
    </row>
    <row r="80" spans="1:25" s="114" customFormat="1" ht="20.25" customHeight="1" thickBot="1">
      <c r="A80" s="105"/>
      <c r="B80" s="106" t="s">
        <v>123</v>
      </c>
      <c r="C80" s="107"/>
      <c r="D80" s="108"/>
      <c r="E80" s="170"/>
      <c r="F80" s="396" t="s">
        <v>33</v>
      </c>
      <c r="G80" s="396"/>
      <c r="H80" s="396"/>
      <c r="I80" s="396"/>
      <c r="J80" s="396"/>
      <c r="K80" s="396" t="s">
        <v>124</v>
      </c>
      <c r="L80" s="396"/>
      <c r="M80" s="396"/>
      <c r="N80" s="396"/>
      <c r="O80" s="396"/>
      <c r="P80" s="107"/>
      <c r="Q80" s="399"/>
      <c r="R80" s="399"/>
      <c r="S80" s="152"/>
      <c r="T80" s="151"/>
      <c r="U80" s="111"/>
      <c r="V80" s="152"/>
      <c r="W80" s="153"/>
    </row>
    <row r="81" spans="1:24" ht="20.25" customHeight="1" outlineLevel="1">
      <c r="A81" s="115"/>
      <c r="B81" s="116"/>
      <c r="C81" s="116"/>
      <c r="D81" s="117"/>
      <c r="E81" s="118"/>
      <c r="F81" s="119"/>
      <c r="G81" s="120"/>
      <c r="H81" s="121">
        <f t="shared" ref="H81:H86" si="36">IF(F81=0,0,((AVERAGE(F81:G81))/V81))</f>
        <v>0</v>
      </c>
      <c r="I81" s="122"/>
      <c r="J81" s="123">
        <f t="shared" si="34"/>
        <v>0</v>
      </c>
      <c r="K81" s="119"/>
      <c r="L81" s="120"/>
      <c r="M81" s="121">
        <f t="shared" ref="M81:M86" si="37">IF(K81=0,0,((AVERAGE(K81:L81))/W81))</f>
        <v>0</v>
      </c>
      <c r="N81" s="122"/>
      <c r="O81" s="123">
        <f t="shared" si="35"/>
        <v>0</v>
      </c>
      <c r="P81" s="114"/>
      <c r="Q81" s="124">
        <f t="shared" ref="Q81:Q86" si="38">O81+J81</f>
        <v>0</v>
      </c>
      <c r="R81" s="125"/>
      <c r="S81" s="387" t="str">
        <f t="shared" si="33"/>
        <v>-</v>
      </c>
      <c r="T81" s="127">
        <f t="shared" ref="T81:T86" si="39">(H82+ M82)/2</f>
        <v>0</v>
      </c>
      <c r="V81" s="128">
        <v>240</v>
      </c>
      <c r="W81" s="128">
        <v>240</v>
      </c>
      <c r="X81" s="114"/>
    </row>
    <row r="82" spans="1:24" ht="20.25" customHeight="1" outlineLevel="1">
      <c r="A82" s="205"/>
      <c r="B82" s="184"/>
      <c r="C82" s="156"/>
      <c r="D82" s="206"/>
      <c r="E82" s="158"/>
      <c r="F82" s="133"/>
      <c r="G82" s="134"/>
      <c r="H82" s="135">
        <f t="shared" si="36"/>
        <v>0</v>
      </c>
      <c r="I82" s="136"/>
      <c r="J82" s="137">
        <f t="shared" si="34"/>
        <v>0</v>
      </c>
      <c r="K82" s="133"/>
      <c r="L82" s="134"/>
      <c r="M82" s="135">
        <f t="shared" si="37"/>
        <v>0</v>
      </c>
      <c r="N82" s="136"/>
      <c r="O82" s="137">
        <f t="shared" si="35"/>
        <v>0</v>
      </c>
      <c r="P82" s="114"/>
      <c r="Q82" s="138">
        <f t="shared" si="38"/>
        <v>0</v>
      </c>
      <c r="R82" s="139"/>
      <c r="S82" s="387" t="str">
        <f t="shared" si="33"/>
        <v>-</v>
      </c>
      <c r="T82" s="127">
        <f t="shared" si="39"/>
        <v>0</v>
      </c>
      <c r="V82" s="128">
        <v>240</v>
      </c>
      <c r="W82" s="128">
        <v>240</v>
      </c>
      <c r="X82" s="114"/>
    </row>
    <row r="83" spans="1:24" ht="20.25" customHeight="1" outlineLevel="1">
      <c r="A83" s="129"/>
      <c r="B83" s="130"/>
      <c r="C83" s="186"/>
      <c r="D83" s="187"/>
      <c r="E83" s="188"/>
      <c r="F83" s="133"/>
      <c r="G83" s="134"/>
      <c r="H83" s="135">
        <f t="shared" si="36"/>
        <v>0</v>
      </c>
      <c r="I83" s="136"/>
      <c r="J83" s="137">
        <f t="shared" si="34"/>
        <v>0</v>
      </c>
      <c r="K83" s="133"/>
      <c r="L83" s="134"/>
      <c r="M83" s="135">
        <f t="shared" si="37"/>
        <v>0</v>
      </c>
      <c r="N83" s="136"/>
      <c r="O83" s="137">
        <f t="shared" si="35"/>
        <v>0</v>
      </c>
      <c r="P83" s="114"/>
      <c r="Q83" s="138">
        <f t="shared" si="38"/>
        <v>0</v>
      </c>
      <c r="R83" s="139"/>
      <c r="S83" s="387" t="str">
        <f t="shared" si="33"/>
        <v>-</v>
      </c>
      <c r="T83" s="127">
        <f t="shared" si="39"/>
        <v>0</v>
      </c>
      <c r="V83" s="128">
        <v>240</v>
      </c>
      <c r="W83" s="128">
        <v>240</v>
      </c>
      <c r="X83" s="114"/>
    </row>
    <row r="84" spans="1:24" ht="20.25" customHeight="1" outlineLevel="1">
      <c r="A84" s="129"/>
      <c r="B84" s="130"/>
      <c r="C84" s="186"/>
      <c r="D84" s="187"/>
      <c r="E84" s="188"/>
      <c r="F84" s="133"/>
      <c r="G84" s="134"/>
      <c r="H84" s="135">
        <f t="shared" si="36"/>
        <v>0</v>
      </c>
      <c r="I84" s="136"/>
      <c r="J84" s="137">
        <f t="shared" si="34"/>
        <v>0</v>
      </c>
      <c r="K84" s="133"/>
      <c r="L84" s="134"/>
      <c r="M84" s="135">
        <f t="shared" si="37"/>
        <v>0</v>
      </c>
      <c r="N84" s="136"/>
      <c r="O84" s="137">
        <f t="shared" si="35"/>
        <v>0</v>
      </c>
      <c r="P84" s="114"/>
      <c r="Q84" s="138">
        <f t="shared" si="38"/>
        <v>0</v>
      </c>
      <c r="R84" s="139"/>
      <c r="S84" s="387" t="str">
        <f t="shared" si="33"/>
        <v>-</v>
      </c>
      <c r="T84" s="127">
        <f t="shared" si="39"/>
        <v>0</v>
      </c>
      <c r="V84" s="128">
        <v>240</v>
      </c>
      <c r="W84" s="128">
        <v>240</v>
      </c>
      <c r="X84" s="114"/>
    </row>
    <row r="85" spans="1:24" ht="20.25" customHeight="1" outlineLevel="1">
      <c r="A85" s="129"/>
      <c r="B85" s="130"/>
      <c r="C85" s="186"/>
      <c r="D85" s="187"/>
      <c r="E85" s="188"/>
      <c r="F85" s="133"/>
      <c r="G85" s="134"/>
      <c r="H85" s="135">
        <f t="shared" si="36"/>
        <v>0</v>
      </c>
      <c r="I85" s="136"/>
      <c r="J85" s="137">
        <f t="shared" si="34"/>
        <v>0</v>
      </c>
      <c r="K85" s="133"/>
      <c r="L85" s="134"/>
      <c r="M85" s="135">
        <f t="shared" si="37"/>
        <v>0</v>
      </c>
      <c r="N85" s="136"/>
      <c r="O85" s="137">
        <f t="shared" si="35"/>
        <v>0</v>
      </c>
      <c r="P85" s="114"/>
      <c r="Q85" s="138">
        <f t="shared" si="38"/>
        <v>0</v>
      </c>
      <c r="R85" s="139"/>
      <c r="S85" s="387" t="str">
        <f t="shared" si="33"/>
        <v>-</v>
      </c>
      <c r="T85" s="127">
        <f t="shared" si="39"/>
        <v>0</v>
      </c>
      <c r="V85" s="128">
        <v>240</v>
      </c>
      <c r="W85" s="128">
        <v>240</v>
      </c>
      <c r="X85" s="114"/>
    </row>
    <row r="86" spans="1:24" s="114" customFormat="1" ht="20.25" customHeight="1" outlineLevel="1" thickBot="1">
      <c r="A86" s="140"/>
      <c r="B86" s="141"/>
      <c r="C86" s="167"/>
      <c r="D86" s="190"/>
      <c r="E86" s="169"/>
      <c r="F86" s="144"/>
      <c r="G86" s="145"/>
      <c r="H86" s="146">
        <f t="shared" si="36"/>
        <v>0</v>
      </c>
      <c r="I86" s="147"/>
      <c r="J86" s="148">
        <f t="shared" si="34"/>
        <v>0</v>
      </c>
      <c r="K86" s="144"/>
      <c r="L86" s="145"/>
      <c r="M86" s="146">
        <f t="shared" si="37"/>
        <v>0</v>
      </c>
      <c r="N86" s="147"/>
      <c r="O86" s="148">
        <f t="shared" si="35"/>
        <v>0</v>
      </c>
      <c r="Q86" s="149">
        <f t="shared" si="38"/>
        <v>0</v>
      </c>
      <c r="R86" s="150"/>
      <c r="S86" s="387" t="str">
        <f t="shared" si="33"/>
        <v>-</v>
      </c>
      <c r="T86" s="127">
        <f t="shared" si="39"/>
        <v>0</v>
      </c>
      <c r="U86" s="78"/>
      <c r="V86" s="128">
        <v>240</v>
      </c>
      <c r="W86" s="128">
        <v>240</v>
      </c>
    </row>
    <row r="87" spans="1:24" s="178" customFormat="1" ht="20.25" customHeight="1" thickBot="1">
      <c r="A87" s="105"/>
      <c r="B87" s="106" t="s">
        <v>59</v>
      </c>
      <c r="C87" s="107"/>
      <c r="D87" s="108"/>
      <c r="E87" s="170"/>
      <c r="F87" s="402"/>
      <c r="G87" s="403"/>
      <c r="H87" s="403"/>
      <c r="I87" s="403"/>
      <c r="J87" s="403"/>
      <c r="K87" s="402"/>
      <c r="L87" s="403"/>
      <c r="M87" s="403"/>
      <c r="N87" s="403"/>
      <c r="O87" s="403"/>
      <c r="P87" s="107"/>
      <c r="Q87" s="399"/>
      <c r="R87" s="399"/>
      <c r="S87" s="152"/>
      <c r="T87" s="151"/>
      <c r="U87" s="215"/>
      <c r="V87" s="216"/>
      <c r="W87" s="217"/>
      <c r="X87" s="180"/>
    </row>
    <row r="88" spans="1:24" s="178" customFormat="1" ht="20.25" customHeight="1" outlineLevel="1">
      <c r="A88" s="115"/>
      <c r="B88" s="116"/>
      <c r="C88" s="116"/>
      <c r="D88" s="117"/>
      <c r="E88" s="118"/>
      <c r="F88" s="119"/>
      <c r="G88" s="120"/>
      <c r="H88" s="121">
        <f>IF(F88=0,0,((AVERAGE(F88:G88))/V88))</f>
        <v>0</v>
      </c>
      <c r="I88" s="122"/>
      <c r="J88" s="123">
        <f t="shared" si="34"/>
        <v>0</v>
      </c>
      <c r="K88" s="119"/>
      <c r="L88" s="120"/>
      <c r="M88" s="121">
        <f>IF(K88=0,0,((AVERAGE(K88:L88))/W88))</f>
        <v>0</v>
      </c>
      <c r="N88" s="122"/>
      <c r="O88" s="123">
        <f t="shared" si="35"/>
        <v>0</v>
      </c>
      <c r="P88" s="114"/>
      <c r="Q88" s="124">
        <f>O88+J88</f>
        <v>0</v>
      </c>
      <c r="R88" s="125"/>
      <c r="S88" s="387" t="str">
        <f t="shared" si="33"/>
        <v>-</v>
      </c>
      <c r="T88" s="127">
        <f>(H88+ M88)/2</f>
        <v>0</v>
      </c>
      <c r="V88" s="179">
        <v>340</v>
      </c>
      <c r="W88" s="179">
        <v>300</v>
      </c>
      <c r="X88" s="180"/>
    </row>
    <row r="89" spans="1:24" s="178" customFormat="1" ht="20.25" customHeight="1" outlineLevel="1">
      <c r="A89" s="155"/>
      <c r="B89" s="156"/>
      <c r="C89" s="156"/>
      <c r="D89" s="157"/>
      <c r="E89" s="158"/>
      <c r="F89" s="133"/>
      <c r="G89" s="134"/>
      <c r="H89" s="135">
        <f t="shared" ref="H89:H94" si="40">IF(F89=0,0,((AVERAGE(F89:G89))/V89))</f>
        <v>0</v>
      </c>
      <c r="I89" s="136"/>
      <c r="J89" s="137">
        <f t="shared" si="34"/>
        <v>0</v>
      </c>
      <c r="K89" s="133"/>
      <c r="L89" s="134"/>
      <c r="M89" s="135">
        <f t="shared" ref="M89:M94" si="41">IF(K89=0,0,((AVERAGE(K89:L89))/W89))</f>
        <v>0</v>
      </c>
      <c r="N89" s="136"/>
      <c r="O89" s="137">
        <f t="shared" si="35"/>
        <v>0</v>
      </c>
      <c r="P89" s="114"/>
      <c r="Q89" s="138">
        <f t="shared" ref="Q89:Q94" si="42">O89+J89</f>
        <v>0</v>
      </c>
      <c r="R89" s="139"/>
      <c r="S89" s="387" t="str">
        <f t="shared" si="33"/>
        <v>-</v>
      </c>
      <c r="T89" s="127">
        <f t="shared" ref="T89:T94" si="43">(H89+ M89)/2</f>
        <v>0</v>
      </c>
      <c r="U89" s="173"/>
      <c r="V89" s="174">
        <v>260</v>
      </c>
      <c r="W89" s="174">
        <v>250</v>
      </c>
      <c r="X89" s="180"/>
    </row>
    <row r="90" spans="1:24" s="178" customFormat="1" ht="20.25" customHeight="1" outlineLevel="1">
      <c r="A90" s="155"/>
      <c r="B90" s="156"/>
      <c r="C90" s="156"/>
      <c r="D90" s="157"/>
      <c r="E90" s="158"/>
      <c r="F90" s="133"/>
      <c r="G90" s="134"/>
      <c r="H90" s="135">
        <f t="shared" si="40"/>
        <v>0</v>
      </c>
      <c r="I90" s="136"/>
      <c r="J90" s="137">
        <f t="shared" si="34"/>
        <v>0</v>
      </c>
      <c r="K90" s="133"/>
      <c r="L90" s="134"/>
      <c r="M90" s="135">
        <f t="shared" si="41"/>
        <v>0</v>
      </c>
      <c r="N90" s="136"/>
      <c r="O90" s="137">
        <f t="shared" si="35"/>
        <v>0</v>
      </c>
      <c r="P90" s="114"/>
      <c r="Q90" s="138">
        <f t="shared" si="42"/>
        <v>0</v>
      </c>
      <c r="R90" s="139"/>
      <c r="S90" s="387" t="str">
        <f t="shared" si="33"/>
        <v>-</v>
      </c>
      <c r="T90" s="127">
        <f t="shared" si="43"/>
        <v>0</v>
      </c>
      <c r="V90" s="179">
        <v>250</v>
      </c>
      <c r="W90" s="179">
        <v>290</v>
      </c>
      <c r="X90" s="180"/>
    </row>
    <row r="91" spans="1:24" s="178" customFormat="1" ht="20.100000000000001" customHeight="1" outlineLevel="1">
      <c r="A91" s="155"/>
      <c r="B91" s="156"/>
      <c r="C91" s="156"/>
      <c r="D91" s="157"/>
      <c r="E91" s="158"/>
      <c r="F91" s="133"/>
      <c r="G91" s="134"/>
      <c r="H91" s="135">
        <f t="shared" si="40"/>
        <v>0</v>
      </c>
      <c r="I91" s="136"/>
      <c r="J91" s="137">
        <f t="shared" si="34"/>
        <v>0</v>
      </c>
      <c r="K91" s="133"/>
      <c r="L91" s="134"/>
      <c r="M91" s="135">
        <f t="shared" si="41"/>
        <v>0</v>
      </c>
      <c r="N91" s="136"/>
      <c r="O91" s="137">
        <f t="shared" si="35"/>
        <v>0</v>
      </c>
      <c r="P91" s="114"/>
      <c r="Q91" s="138">
        <f t="shared" si="42"/>
        <v>0</v>
      </c>
      <c r="R91" s="139"/>
      <c r="S91" s="387" t="str">
        <f t="shared" si="33"/>
        <v>-</v>
      </c>
      <c r="T91" s="127">
        <f t="shared" si="43"/>
        <v>0</v>
      </c>
      <c r="V91" s="179">
        <v>260</v>
      </c>
      <c r="W91" s="179">
        <v>250</v>
      </c>
      <c r="X91" s="180"/>
    </row>
    <row r="92" spans="1:24" ht="20.100000000000001" customHeight="1" outlineLevel="1">
      <c r="A92" s="155"/>
      <c r="B92" s="156"/>
      <c r="C92" s="156"/>
      <c r="D92" s="157"/>
      <c r="E92" s="158"/>
      <c r="F92" s="133"/>
      <c r="G92" s="134"/>
      <c r="H92" s="135">
        <f t="shared" si="40"/>
        <v>0</v>
      </c>
      <c r="I92" s="136"/>
      <c r="J92" s="137">
        <f t="shared" si="34"/>
        <v>0</v>
      </c>
      <c r="K92" s="133"/>
      <c r="L92" s="134"/>
      <c r="M92" s="135">
        <f t="shared" si="41"/>
        <v>0</v>
      </c>
      <c r="N92" s="136"/>
      <c r="O92" s="137">
        <f t="shared" si="35"/>
        <v>0</v>
      </c>
      <c r="P92" s="114"/>
      <c r="Q92" s="138">
        <f t="shared" si="42"/>
        <v>0</v>
      </c>
      <c r="R92" s="139"/>
      <c r="S92" s="387" t="str">
        <f t="shared" si="33"/>
        <v>-</v>
      </c>
      <c r="T92" s="127">
        <f t="shared" si="43"/>
        <v>0</v>
      </c>
      <c r="U92" s="178"/>
      <c r="V92" s="179">
        <v>340</v>
      </c>
      <c r="W92" s="179">
        <v>300</v>
      </c>
    </row>
    <row r="93" spans="1:24" s="178" customFormat="1" ht="20.25" customHeight="1" outlineLevel="1">
      <c r="A93" s="155"/>
      <c r="B93" s="156"/>
      <c r="C93" s="156"/>
      <c r="D93" s="157"/>
      <c r="E93" s="158"/>
      <c r="F93" s="133"/>
      <c r="G93" s="134"/>
      <c r="H93" s="135">
        <f t="shared" si="40"/>
        <v>0</v>
      </c>
      <c r="I93" s="136"/>
      <c r="J93" s="137">
        <f t="shared" si="34"/>
        <v>0</v>
      </c>
      <c r="K93" s="133"/>
      <c r="L93" s="134"/>
      <c r="M93" s="135">
        <f t="shared" si="41"/>
        <v>0</v>
      </c>
      <c r="N93" s="136"/>
      <c r="O93" s="137">
        <f t="shared" si="35"/>
        <v>0</v>
      </c>
      <c r="P93" s="114"/>
      <c r="Q93" s="138">
        <f t="shared" si="42"/>
        <v>0</v>
      </c>
      <c r="R93" s="139"/>
      <c r="S93" s="387" t="str">
        <f t="shared" si="33"/>
        <v>-</v>
      </c>
      <c r="T93" s="127">
        <f t="shared" si="43"/>
        <v>0</v>
      </c>
      <c r="V93" s="179">
        <v>340</v>
      </c>
      <c r="W93" s="179">
        <v>300</v>
      </c>
      <c r="X93" s="180"/>
    </row>
    <row r="94" spans="1:24" s="178" customFormat="1" ht="20.25" customHeight="1" outlineLevel="1" thickBot="1">
      <c r="A94" s="218"/>
      <c r="B94" s="219"/>
      <c r="C94" s="219"/>
      <c r="D94" s="220"/>
      <c r="E94" s="221"/>
      <c r="F94" s="222"/>
      <c r="G94" s="223"/>
      <c r="H94" s="224">
        <f t="shared" si="40"/>
        <v>0</v>
      </c>
      <c r="I94" s="225"/>
      <c r="J94" s="226">
        <f t="shared" si="34"/>
        <v>0</v>
      </c>
      <c r="K94" s="222"/>
      <c r="L94" s="223"/>
      <c r="M94" s="224">
        <f t="shared" si="41"/>
        <v>0</v>
      </c>
      <c r="N94" s="225"/>
      <c r="O94" s="226">
        <f t="shared" si="35"/>
        <v>0</v>
      </c>
      <c r="P94" s="114"/>
      <c r="Q94" s="227">
        <f t="shared" si="42"/>
        <v>0</v>
      </c>
      <c r="R94" s="228"/>
      <c r="S94" s="387" t="str">
        <f t="shared" si="33"/>
        <v>-</v>
      </c>
      <c r="T94" s="127">
        <f t="shared" si="43"/>
        <v>0</v>
      </c>
      <c r="V94" s="179">
        <v>250</v>
      </c>
      <c r="W94" s="179">
        <v>290</v>
      </c>
      <c r="X94" s="180"/>
    </row>
  </sheetData>
  <mergeCells count="29">
    <mergeCell ref="Q63:R63"/>
    <mergeCell ref="Q56:R56"/>
    <mergeCell ref="F44:J44"/>
    <mergeCell ref="K44:O44"/>
    <mergeCell ref="K70:O70"/>
    <mergeCell ref="K56:O56"/>
    <mergeCell ref="F70:J70"/>
    <mergeCell ref="F63:J63"/>
    <mergeCell ref="K63:O63"/>
    <mergeCell ref="F56:J56"/>
    <mergeCell ref="F87:J87"/>
    <mergeCell ref="K87:O87"/>
    <mergeCell ref="Q87:R87"/>
    <mergeCell ref="F80:J80"/>
    <mergeCell ref="K80:O80"/>
    <mergeCell ref="Q80:R80"/>
    <mergeCell ref="Q3:R3"/>
    <mergeCell ref="Q44:R44"/>
    <mergeCell ref="Q4:R4"/>
    <mergeCell ref="Q13:R13"/>
    <mergeCell ref="Q6:R6"/>
    <mergeCell ref="Q25:R25"/>
    <mergeCell ref="F4:J4"/>
    <mergeCell ref="K6:O6"/>
    <mergeCell ref="F25:J25"/>
    <mergeCell ref="K25:O25"/>
    <mergeCell ref="F6:J6"/>
    <mergeCell ref="F13:J13"/>
    <mergeCell ref="K13:O13"/>
  </mergeCells>
  <phoneticPr fontId="0" type="noConversion"/>
  <pageMargins left="0.25" right="0.25" top="0.75" bottom="0.75" header="0.3" footer="0.3"/>
  <pageSetup paperSize="9" scale="72" fitToHeight="11" orientation="landscape" horizontalDpi="4294967294" verticalDpi="4294967294"/>
  <headerFooter alignWithMargins="0"/>
  <rowBreaks count="1" manualBreakCount="1">
    <brk id="62" max="19" man="1"/>
  </rowBreaks>
  <colBreaks count="1" manualBreakCount="1">
    <brk id="23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1"/>
  <sheetViews>
    <sheetView topLeftCell="A49" workbookViewId="0">
      <selection activeCell="B49" sqref="B49"/>
    </sheetView>
  </sheetViews>
  <sheetFormatPr defaultColWidth="8.85546875" defaultRowHeight="14.25"/>
  <cols>
    <col min="1" max="1" width="9.85546875" style="5" customWidth="1"/>
    <col min="2" max="2" width="23.28515625" style="5" customWidth="1"/>
    <col min="3" max="3" width="21.28515625" style="5" customWidth="1"/>
    <col min="4" max="4" width="19.42578125" style="5" customWidth="1"/>
    <col min="5" max="5" width="22.7109375" style="5" customWidth="1"/>
    <col min="6" max="16384" width="8.85546875" style="5"/>
  </cols>
  <sheetData>
    <row r="1" spans="1:5" ht="15">
      <c r="A1" s="29"/>
      <c r="B1" s="30" t="s">
        <v>42</v>
      </c>
      <c r="C1" s="30" t="s">
        <v>55</v>
      </c>
      <c r="D1" s="29"/>
      <c r="E1" s="29"/>
    </row>
    <row r="2" spans="1:5">
      <c r="A2" s="29"/>
      <c r="B2" s="29" t="s">
        <v>54</v>
      </c>
      <c r="C2" s="29"/>
      <c r="D2" s="29"/>
      <c r="E2" s="29"/>
    </row>
    <row r="3" spans="1:5" ht="16.5">
      <c r="A3" s="15" t="s">
        <v>15</v>
      </c>
      <c r="B3" s="3" t="s">
        <v>0</v>
      </c>
      <c r="C3" s="4" t="s">
        <v>2</v>
      </c>
      <c r="D3" s="3" t="s">
        <v>3</v>
      </c>
      <c r="E3" s="3" t="s">
        <v>4</v>
      </c>
    </row>
    <row r="4" spans="1:5" ht="16.5">
      <c r="A4" s="16"/>
      <c r="B4" s="17" t="s">
        <v>46</v>
      </c>
      <c r="C4" s="18"/>
      <c r="D4" s="25"/>
      <c r="E4" s="19"/>
    </row>
    <row r="5" spans="1:5" s="11" customFormat="1">
      <c r="A5" s="31"/>
      <c r="B5" s="32"/>
      <c r="C5" s="32"/>
      <c r="D5" s="12"/>
      <c r="E5" s="32"/>
    </row>
    <row r="6" spans="1:5">
      <c r="A6" s="31"/>
      <c r="B6" s="32"/>
      <c r="C6" s="32"/>
      <c r="D6" s="12"/>
      <c r="E6" s="32"/>
    </row>
    <row r="7" spans="1:5">
      <c r="A7" s="31"/>
      <c r="B7" s="32"/>
      <c r="C7" s="32"/>
      <c r="D7" s="12"/>
      <c r="E7" s="32"/>
    </row>
    <row r="8" spans="1:5">
      <c r="A8" s="31"/>
      <c r="B8" s="32"/>
      <c r="C8" s="32"/>
      <c r="D8" s="12"/>
      <c r="E8" s="32"/>
    </row>
    <row r="9" spans="1:5">
      <c r="A9" s="31"/>
      <c r="B9" s="32"/>
      <c r="C9" s="32"/>
      <c r="D9" s="12"/>
      <c r="E9" s="32"/>
    </row>
    <row r="10" spans="1:5">
      <c r="A10" s="31"/>
      <c r="B10" s="32"/>
      <c r="C10" s="32"/>
      <c r="D10" s="12"/>
      <c r="E10" s="32"/>
    </row>
    <row r="11" spans="1:5">
      <c r="A11" s="31"/>
      <c r="B11" s="32"/>
      <c r="C11" s="32"/>
      <c r="D11" s="12"/>
      <c r="E11" s="32"/>
    </row>
    <row r="12" spans="1:5" s="2" customFormat="1" ht="12.75">
      <c r="A12" s="31"/>
      <c r="B12" s="66"/>
      <c r="C12" s="32"/>
      <c r="D12" s="12"/>
      <c r="E12" s="32"/>
    </row>
    <row r="13" spans="1:5" ht="16.5">
      <c r="A13" s="20"/>
      <c r="B13" s="17" t="s">
        <v>47</v>
      </c>
      <c r="C13" s="18"/>
      <c r="D13" s="25"/>
      <c r="E13" s="19"/>
    </row>
    <row r="14" spans="1:5" s="11" customFormat="1">
      <c r="A14" s="31"/>
      <c r="B14" s="32"/>
      <c r="C14" s="32"/>
      <c r="D14" s="12"/>
      <c r="E14" s="32"/>
    </row>
    <row r="15" spans="1:5">
      <c r="A15" s="31"/>
      <c r="B15" s="32"/>
      <c r="C15" s="32"/>
      <c r="D15" s="12"/>
      <c r="E15" s="32"/>
    </row>
    <row r="16" spans="1:5">
      <c r="A16" s="31"/>
      <c r="B16" s="32"/>
      <c r="C16" s="32"/>
      <c r="D16" s="12"/>
      <c r="E16" s="32"/>
    </row>
    <row r="17" spans="1:5">
      <c r="A17" s="31"/>
      <c r="B17" s="32"/>
      <c r="C17" s="32"/>
      <c r="D17" s="12"/>
      <c r="E17" s="32"/>
    </row>
    <row r="18" spans="1:5" s="13" customFormat="1">
      <c r="A18" s="35"/>
      <c r="B18" s="36"/>
      <c r="C18" s="36"/>
      <c r="D18" s="37"/>
      <c r="E18" s="36"/>
    </row>
    <row r="19" spans="1:5" s="64" customFormat="1">
      <c r="A19" s="61"/>
      <c r="B19" s="62"/>
      <c r="C19" s="62"/>
      <c r="D19" s="63"/>
      <c r="E19" s="62"/>
    </row>
    <row r="20" spans="1:5" ht="16.5">
      <c r="A20" s="20"/>
      <c r="B20" s="17" t="s">
        <v>48</v>
      </c>
      <c r="C20" s="18"/>
      <c r="D20" s="25"/>
      <c r="E20" s="19"/>
    </row>
    <row r="21" spans="1:5">
      <c r="A21" s="31"/>
      <c r="B21" s="32"/>
      <c r="C21" s="32"/>
      <c r="D21" s="12"/>
      <c r="E21" s="32"/>
    </row>
    <row r="22" spans="1:5" ht="13.5" customHeight="1">
      <c r="A22" s="31"/>
      <c r="B22" s="32"/>
      <c r="C22" s="32"/>
      <c r="D22" s="12"/>
      <c r="E22" s="32"/>
    </row>
    <row r="23" spans="1:5">
      <c r="A23" s="68"/>
      <c r="B23" s="69"/>
      <c r="C23" s="69"/>
      <c r="D23" s="70"/>
      <c r="E23" s="69"/>
    </row>
    <row r="24" spans="1:5">
      <c r="A24" s="31"/>
      <c r="B24" s="32"/>
      <c r="C24" s="32"/>
      <c r="D24" s="12"/>
      <c r="E24" s="32"/>
    </row>
    <row r="25" spans="1:5">
      <c r="A25" s="31"/>
      <c r="B25" s="32"/>
      <c r="C25" s="32"/>
      <c r="D25" s="38"/>
      <c r="E25" s="32"/>
    </row>
    <row r="26" spans="1:5">
      <c r="A26" s="31"/>
      <c r="B26" s="32"/>
      <c r="C26" s="32"/>
      <c r="D26" s="12"/>
      <c r="E26" s="32"/>
    </row>
    <row r="27" spans="1:5">
      <c r="A27" s="31"/>
      <c r="B27" s="32"/>
      <c r="C27" s="32"/>
      <c r="D27" s="12"/>
      <c r="E27" s="32"/>
    </row>
    <row r="28" spans="1:5">
      <c r="A28" s="31"/>
      <c r="B28" s="32"/>
      <c r="C28" s="32"/>
      <c r="D28" s="12"/>
      <c r="E28" s="32"/>
    </row>
    <row r="29" spans="1:5">
      <c r="A29" s="31"/>
      <c r="B29" s="32"/>
      <c r="C29" s="32"/>
      <c r="D29" s="12"/>
      <c r="E29" s="32"/>
    </row>
    <row r="30" spans="1:5">
      <c r="A30" s="31"/>
      <c r="B30" s="32"/>
      <c r="C30" s="32"/>
      <c r="D30" s="12"/>
      <c r="E30" s="32"/>
    </row>
    <row r="31" spans="1:5">
      <c r="A31" s="31"/>
      <c r="B31" s="32"/>
      <c r="C31" s="32"/>
      <c r="D31" s="12"/>
      <c r="E31" s="32"/>
    </row>
    <row r="32" spans="1:5" s="13" customFormat="1">
      <c r="A32" s="35"/>
      <c r="B32" s="36"/>
      <c r="C32" s="36"/>
      <c r="D32" s="37"/>
      <c r="E32" s="36"/>
    </row>
    <row r="33" spans="1:5">
      <c r="A33" s="39"/>
      <c r="B33" s="32"/>
      <c r="C33" s="32"/>
      <c r="D33" s="40"/>
      <c r="E33" s="32"/>
    </row>
    <row r="34" spans="1:5" ht="16.5">
      <c r="A34" s="20"/>
      <c r="B34" s="17" t="s">
        <v>49</v>
      </c>
      <c r="C34" s="18"/>
      <c r="D34" s="25"/>
      <c r="E34" s="21"/>
    </row>
    <row r="35" spans="1:5" ht="16.5">
      <c r="A35" s="20"/>
      <c r="B35" s="22" t="s">
        <v>50</v>
      </c>
      <c r="C35" s="18"/>
      <c r="D35" s="41"/>
      <c r="E35" s="21"/>
    </row>
    <row r="36" spans="1:5" ht="16.5">
      <c r="A36" s="20"/>
      <c r="B36" s="22" t="s">
        <v>51</v>
      </c>
      <c r="C36" s="18"/>
      <c r="D36" s="41"/>
      <c r="E36" s="19"/>
    </row>
    <row r="37" spans="1:5">
      <c r="A37" s="31"/>
      <c r="B37" s="32"/>
      <c r="C37" s="32"/>
      <c r="D37" s="12"/>
      <c r="E37" s="32"/>
    </row>
    <row r="38" spans="1:5">
      <c r="A38" s="31"/>
      <c r="B38" s="32"/>
      <c r="C38" s="32"/>
      <c r="D38" s="12"/>
      <c r="E38" s="32"/>
    </row>
    <row r="39" spans="1:5" ht="16.5">
      <c r="A39" s="20"/>
      <c r="B39" s="22" t="s">
        <v>52</v>
      </c>
      <c r="C39" s="18"/>
      <c r="D39" s="41"/>
      <c r="E39" s="21"/>
    </row>
    <row r="40" spans="1:5" ht="16.5">
      <c r="A40" s="20"/>
      <c r="B40" s="22" t="s">
        <v>53</v>
      </c>
      <c r="C40" s="18"/>
      <c r="D40" s="41"/>
      <c r="E40" s="19"/>
    </row>
    <row r="41" spans="1:5">
      <c r="A41" s="31"/>
      <c r="B41" s="32"/>
      <c r="C41" s="32"/>
      <c r="D41" s="12"/>
      <c r="E41" s="32"/>
    </row>
    <row r="42" spans="1:5">
      <c r="A42" s="31"/>
      <c r="B42" s="32"/>
      <c r="C42" s="32"/>
      <c r="D42" s="12"/>
      <c r="E42" s="32"/>
    </row>
    <row r="43" spans="1:5">
      <c r="A43" s="31"/>
      <c r="B43" s="32"/>
      <c r="C43" s="32"/>
      <c r="D43" s="12"/>
      <c r="E43" s="32"/>
    </row>
    <row r="44" spans="1:5">
      <c r="A44" s="31"/>
      <c r="B44" s="32"/>
      <c r="C44" s="32"/>
      <c r="D44" s="12"/>
      <c r="E44" s="32"/>
    </row>
    <row r="45" spans="1:5">
      <c r="A45" s="31"/>
      <c r="B45" s="32"/>
      <c r="C45" s="32"/>
      <c r="D45" s="12"/>
      <c r="E45" s="32"/>
    </row>
    <row r="46" spans="1:5">
      <c r="A46" s="31"/>
      <c r="B46" s="32"/>
      <c r="C46" s="32"/>
      <c r="D46" s="12"/>
      <c r="E46" s="32"/>
    </row>
    <row r="47" spans="1:5" s="11" customFormat="1">
      <c r="A47" s="68"/>
      <c r="B47" s="69"/>
      <c r="C47" s="69"/>
      <c r="D47" s="70"/>
      <c r="E47" s="69"/>
    </row>
    <row r="48" spans="1:5">
      <c r="A48" s="31"/>
      <c r="B48" s="32"/>
      <c r="C48" s="32"/>
      <c r="D48" s="12"/>
      <c r="E48" s="32"/>
    </row>
    <row r="49" spans="1:5" ht="16.5">
      <c r="A49" s="20"/>
      <c r="B49" s="17" t="s">
        <v>69</v>
      </c>
      <c r="C49" s="18"/>
      <c r="D49" s="41"/>
      <c r="E49" s="19"/>
    </row>
    <row r="50" spans="1:5">
      <c r="A50" s="31"/>
      <c r="B50" s="32"/>
      <c r="C50" s="32"/>
      <c r="D50" s="12"/>
      <c r="E50" s="32"/>
    </row>
    <row r="51" spans="1:5">
      <c r="A51" s="31"/>
      <c r="B51" s="32"/>
      <c r="C51" s="32"/>
      <c r="D51" s="12"/>
      <c r="E51" s="32"/>
    </row>
    <row r="52" spans="1:5">
      <c r="A52" s="31"/>
      <c r="B52" s="32"/>
      <c r="C52" s="32"/>
      <c r="D52" s="12"/>
      <c r="E52" s="32"/>
    </row>
    <row r="53" spans="1:5">
      <c r="A53" s="31"/>
      <c r="B53" s="32"/>
      <c r="C53" s="32"/>
      <c r="D53" s="12"/>
      <c r="E53" s="32"/>
    </row>
    <row r="54" spans="1:5">
      <c r="A54" s="31"/>
      <c r="B54" s="32"/>
      <c r="C54" s="32"/>
      <c r="D54" s="12"/>
      <c r="E54" s="32"/>
    </row>
    <row r="55" spans="1:5">
      <c r="A55" s="31"/>
      <c r="B55" s="32"/>
      <c r="C55" s="32"/>
      <c r="D55" s="12"/>
      <c r="E55" s="32"/>
    </row>
    <row r="56" spans="1:5">
      <c r="A56" s="31"/>
      <c r="B56" s="32"/>
      <c r="C56" s="32"/>
      <c r="D56" s="12"/>
      <c r="E56" s="32"/>
    </row>
    <row r="57" spans="1:5">
      <c r="A57" s="31"/>
      <c r="B57" s="32"/>
      <c r="C57" s="32"/>
      <c r="D57" s="12"/>
      <c r="E57" s="32"/>
    </row>
    <row r="58" spans="1:5" s="13" customFormat="1">
      <c r="A58" s="35"/>
      <c r="B58" s="36"/>
      <c r="C58" s="36"/>
      <c r="D58" s="37"/>
      <c r="E58" s="36"/>
    </row>
    <row r="59" spans="1:5" ht="16.5">
      <c r="A59" s="16"/>
      <c r="B59" s="17" t="s">
        <v>68</v>
      </c>
      <c r="C59" s="18"/>
      <c r="D59" s="41"/>
      <c r="E59" s="21"/>
    </row>
    <row r="60" spans="1:5" s="13" customFormat="1">
      <c r="A60" s="35"/>
      <c r="B60" s="36"/>
      <c r="C60" s="36"/>
      <c r="D60" s="37"/>
      <c r="E60" s="36"/>
    </row>
    <row r="61" spans="1:5" s="13" customFormat="1">
      <c r="A61" s="35"/>
      <c r="B61" s="36"/>
      <c r="C61" s="36"/>
      <c r="D61" s="37"/>
      <c r="E61" s="36"/>
    </row>
    <row r="62" spans="1:5" s="13" customFormat="1">
      <c r="A62" s="35"/>
      <c r="B62" s="36"/>
      <c r="C62" s="36"/>
      <c r="D62" s="37"/>
      <c r="E62" s="36"/>
    </row>
    <row r="63" spans="1:5">
      <c r="A63" s="42"/>
      <c r="B63" s="43"/>
      <c r="C63" s="43"/>
      <c r="D63" s="42"/>
      <c r="E63" s="43"/>
    </row>
    <row r="64" spans="1:5" ht="15">
      <c r="A64" s="44"/>
      <c r="B64" s="30" t="s">
        <v>13</v>
      </c>
      <c r="C64" s="29"/>
      <c r="D64" s="29"/>
      <c r="E64" s="29"/>
    </row>
    <row r="65" spans="1:6">
      <c r="A65" s="44"/>
      <c r="B65" s="29"/>
      <c r="C65" s="29"/>
      <c r="D65" s="29"/>
      <c r="E65" s="29"/>
    </row>
    <row r="66" spans="1:6">
      <c r="A66" s="44"/>
      <c r="B66" s="29"/>
      <c r="C66" s="29"/>
      <c r="D66" s="29"/>
      <c r="E66" s="29"/>
    </row>
    <row r="67" spans="1:6" ht="16.5">
      <c r="A67" s="6" t="s">
        <v>24</v>
      </c>
      <c r="B67" s="4" t="s">
        <v>1</v>
      </c>
      <c r="C67" s="4" t="s">
        <v>2</v>
      </c>
      <c r="D67" s="4" t="s">
        <v>27</v>
      </c>
      <c r="E67" s="3" t="s">
        <v>4</v>
      </c>
    </row>
    <row r="68" spans="1:6" ht="15">
      <c r="A68" s="20"/>
      <c r="B68" s="23" t="s">
        <v>35</v>
      </c>
      <c r="C68" s="24"/>
      <c r="D68" s="25"/>
      <c r="E68" s="26" t="s">
        <v>61</v>
      </c>
    </row>
    <row r="69" spans="1:6">
      <c r="A69" s="45"/>
      <c r="B69" s="46"/>
      <c r="C69" s="46"/>
      <c r="D69" s="47"/>
      <c r="E69" s="46"/>
    </row>
    <row r="70" spans="1:6">
      <c r="A70" s="45"/>
      <c r="B70" s="46"/>
      <c r="C70" s="46"/>
      <c r="D70" s="47"/>
      <c r="E70" s="46"/>
    </row>
    <row r="71" spans="1:6" ht="15">
      <c r="A71" s="20"/>
      <c r="B71" s="23" t="s">
        <v>36</v>
      </c>
      <c r="C71" s="24"/>
      <c r="D71" s="25"/>
      <c r="E71" s="26" t="s">
        <v>62</v>
      </c>
      <c r="F71" s="65"/>
    </row>
    <row r="72" spans="1:6">
      <c r="A72" s="31"/>
      <c r="B72" s="32"/>
      <c r="C72" s="32"/>
      <c r="D72" s="12"/>
      <c r="E72" s="32"/>
      <c r="F72" s="65"/>
    </row>
    <row r="73" spans="1:6">
      <c r="A73" s="31"/>
      <c r="B73" s="32"/>
      <c r="C73" s="32"/>
      <c r="D73" s="12"/>
      <c r="E73" s="32"/>
    </row>
    <row r="74" spans="1:6">
      <c r="A74" s="31"/>
      <c r="B74" s="32"/>
      <c r="C74" s="32"/>
      <c r="D74" s="12"/>
      <c r="E74" s="32"/>
    </row>
    <row r="75" spans="1:6" s="2" customFormat="1" ht="12.75">
      <c r="A75" s="31"/>
      <c r="B75" s="32"/>
      <c r="C75" s="32"/>
      <c r="D75" s="12"/>
      <c r="E75" s="32"/>
    </row>
    <row r="76" spans="1:6">
      <c r="A76" s="31"/>
      <c r="B76" s="32"/>
      <c r="C76" s="32"/>
      <c r="D76" s="12"/>
      <c r="E76" s="32"/>
    </row>
    <row r="77" spans="1:6">
      <c r="A77" s="31"/>
      <c r="B77" s="32"/>
      <c r="C77" s="32"/>
      <c r="D77" s="12"/>
      <c r="E77" s="32"/>
    </row>
    <row r="78" spans="1:6">
      <c r="A78" s="31"/>
      <c r="B78" s="73"/>
      <c r="C78" s="74"/>
      <c r="D78" s="75"/>
      <c r="E78" s="74"/>
    </row>
    <row r="79" spans="1:6" ht="15">
      <c r="A79" s="20"/>
      <c r="B79" s="23" t="s">
        <v>56</v>
      </c>
      <c r="C79" s="24"/>
      <c r="D79" s="25"/>
      <c r="E79" s="26" t="s">
        <v>61</v>
      </c>
    </row>
    <row r="80" spans="1:6">
      <c r="A80" s="45"/>
      <c r="B80" s="46"/>
      <c r="C80" s="46"/>
      <c r="D80" s="47"/>
      <c r="E80" s="46"/>
    </row>
    <row r="81" spans="1:5">
      <c r="A81" s="45"/>
      <c r="B81" s="46"/>
      <c r="C81" s="46"/>
      <c r="D81" s="47"/>
      <c r="E81" s="46"/>
    </row>
    <row r="82" spans="1:5">
      <c r="A82" s="31"/>
      <c r="B82" s="32"/>
      <c r="C82" s="32"/>
      <c r="D82" s="12"/>
      <c r="E82" s="32"/>
    </row>
    <row r="83" spans="1:5">
      <c r="A83" s="31"/>
      <c r="B83" s="32"/>
      <c r="C83" s="32"/>
      <c r="D83" s="12"/>
      <c r="E83" s="32"/>
    </row>
    <row r="84" spans="1:5">
      <c r="A84" s="45"/>
      <c r="B84" s="32"/>
      <c r="C84" s="32"/>
      <c r="D84" s="12"/>
      <c r="E84" s="32"/>
    </row>
    <row r="85" spans="1:5">
      <c r="A85" s="45"/>
      <c r="B85" s="32"/>
      <c r="C85" s="32"/>
      <c r="D85" s="12"/>
      <c r="E85" s="32"/>
    </row>
    <row r="86" spans="1:5">
      <c r="A86" s="31"/>
      <c r="B86" s="32"/>
      <c r="C86" s="32"/>
      <c r="D86" s="12"/>
      <c r="E86" s="32"/>
    </row>
    <row r="87" spans="1:5">
      <c r="A87" s="31"/>
      <c r="B87" s="32"/>
      <c r="C87" s="32"/>
      <c r="D87" s="12"/>
      <c r="E87" s="32"/>
    </row>
    <row r="88" spans="1:5">
      <c r="A88" s="31"/>
      <c r="B88" s="32"/>
      <c r="C88" s="32"/>
      <c r="D88" s="12"/>
      <c r="E88" s="32"/>
    </row>
    <row r="89" spans="1:5">
      <c r="A89" s="31"/>
      <c r="B89" s="32"/>
      <c r="C89" s="32"/>
      <c r="D89" s="12"/>
      <c r="E89" s="32"/>
    </row>
    <row r="90" spans="1:5">
      <c r="A90" s="31"/>
      <c r="B90" s="32"/>
      <c r="C90" s="32"/>
      <c r="D90" s="12"/>
      <c r="E90" s="32"/>
    </row>
    <row r="91" spans="1:5">
      <c r="A91" s="31"/>
      <c r="B91" s="32"/>
      <c r="C91" s="32"/>
      <c r="D91" s="12"/>
      <c r="E91" s="32"/>
    </row>
    <row r="92" spans="1:5">
      <c r="A92" s="31"/>
      <c r="B92" s="32"/>
      <c r="C92" s="32"/>
      <c r="D92" s="12"/>
      <c r="E92" s="32"/>
    </row>
    <row r="93" spans="1:5">
      <c r="A93" s="31"/>
      <c r="B93" s="32"/>
      <c r="C93" s="32"/>
      <c r="D93" s="12"/>
      <c r="E93" s="32"/>
    </row>
    <row r="94" spans="1:5" s="13" customFormat="1">
      <c r="A94" s="35"/>
      <c r="B94" s="36"/>
      <c r="C94" s="36"/>
      <c r="D94" s="37"/>
      <c r="E94" s="36"/>
    </row>
    <row r="95" spans="1:5" s="13" customFormat="1">
      <c r="A95" s="35"/>
      <c r="B95" s="36"/>
      <c r="C95" s="36"/>
      <c r="D95" s="37"/>
      <c r="E95" s="36"/>
    </row>
    <row r="96" spans="1:5" s="2" customFormat="1" ht="12.75">
      <c r="A96" s="67"/>
      <c r="B96" s="32"/>
      <c r="C96" s="51"/>
      <c r="D96" s="12"/>
      <c r="E96" s="39"/>
    </row>
    <row r="97" spans="1:5" ht="15">
      <c r="A97" s="20"/>
      <c r="B97" s="23" t="s">
        <v>45</v>
      </c>
      <c r="C97" s="24"/>
      <c r="D97" s="25"/>
      <c r="E97" s="26" t="s">
        <v>63</v>
      </c>
    </row>
    <row r="98" spans="1:5">
      <c r="A98" s="45"/>
      <c r="B98" s="46"/>
      <c r="C98" s="46"/>
      <c r="D98" s="47"/>
      <c r="E98" s="46"/>
    </row>
    <row r="99" spans="1:5" s="8" customFormat="1">
      <c r="A99" s="45"/>
      <c r="B99" s="46"/>
      <c r="C99" s="46"/>
      <c r="D99" s="47"/>
      <c r="E99" s="46"/>
    </row>
    <row r="100" spans="1:5">
      <c r="A100" s="45"/>
      <c r="B100" s="46"/>
      <c r="C100" s="46"/>
      <c r="D100" s="47"/>
      <c r="E100" s="46"/>
    </row>
    <row r="101" spans="1:5">
      <c r="A101" s="31"/>
      <c r="B101" s="32"/>
      <c r="C101" s="32"/>
      <c r="D101" s="12"/>
      <c r="E101" s="32"/>
    </row>
    <row r="102" spans="1:5">
      <c r="A102" s="31"/>
      <c r="B102" s="32"/>
      <c r="C102" s="32"/>
      <c r="D102" s="12"/>
      <c r="E102" s="32"/>
    </row>
    <row r="103" spans="1:5" s="9" customFormat="1">
      <c r="A103" s="45"/>
      <c r="B103" s="46"/>
      <c r="C103" s="46"/>
      <c r="D103" s="47"/>
      <c r="E103" s="46"/>
    </row>
    <row r="104" spans="1:5" s="13" customFormat="1">
      <c r="A104" s="35"/>
      <c r="B104" s="36"/>
      <c r="C104" s="36"/>
      <c r="D104" s="37"/>
      <c r="E104" s="36"/>
    </row>
    <row r="105" spans="1:5" s="13" customFormat="1">
      <c r="A105" s="35"/>
      <c r="B105" s="36"/>
      <c r="C105" s="36"/>
      <c r="D105" s="37"/>
      <c r="E105" s="36"/>
    </row>
    <row r="106" spans="1:5" s="9" customFormat="1">
      <c r="A106" s="31"/>
      <c r="B106" s="32"/>
      <c r="C106" s="32"/>
      <c r="D106" s="12"/>
      <c r="E106" s="32"/>
    </row>
    <row r="107" spans="1:5" ht="15">
      <c r="A107" s="20"/>
      <c r="B107" s="23" t="s">
        <v>39</v>
      </c>
      <c r="C107" s="24"/>
      <c r="D107" s="25"/>
      <c r="E107" s="26" t="s">
        <v>64</v>
      </c>
    </row>
    <row r="108" spans="1:5" s="13" customFormat="1">
      <c r="A108" s="35"/>
      <c r="B108" s="36"/>
      <c r="C108" s="36"/>
      <c r="D108" s="37"/>
      <c r="E108" s="36"/>
    </row>
    <row r="109" spans="1:5" s="13" customFormat="1">
      <c r="A109" s="35"/>
      <c r="B109" s="36"/>
      <c r="C109" s="36"/>
      <c r="D109" s="37"/>
      <c r="E109" s="36"/>
    </row>
    <row r="110" spans="1:5" s="72" customFormat="1" ht="12.75">
      <c r="A110" s="35"/>
      <c r="B110" s="71"/>
      <c r="C110" s="71"/>
      <c r="D110" s="14"/>
      <c r="E110" s="71"/>
    </row>
    <row r="111" spans="1:5" ht="15">
      <c r="A111" s="20"/>
      <c r="B111" s="23" t="s">
        <v>57</v>
      </c>
      <c r="C111" s="24"/>
      <c r="D111" s="25"/>
      <c r="E111" s="26" t="s">
        <v>65</v>
      </c>
    </row>
    <row r="112" spans="1:5">
      <c r="A112" s="45"/>
      <c r="B112" s="46"/>
      <c r="C112" s="46"/>
      <c r="D112" s="7"/>
      <c r="E112" s="46"/>
    </row>
    <row r="113" spans="1:5">
      <c r="A113" s="31"/>
      <c r="B113" s="32"/>
      <c r="C113" s="32"/>
      <c r="D113" s="12"/>
      <c r="E113" s="32"/>
    </row>
    <row r="114" spans="1:5" s="11" customFormat="1">
      <c r="A114" s="68"/>
      <c r="B114" s="69"/>
      <c r="C114" s="69"/>
      <c r="D114" s="70"/>
      <c r="E114" s="69"/>
    </row>
    <row r="115" spans="1:5">
      <c r="A115" s="48"/>
      <c r="B115" s="49"/>
      <c r="C115" s="46"/>
      <c r="D115" s="7"/>
      <c r="E115" s="46"/>
    </row>
    <row r="116" spans="1:5" ht="15">
      <c r="A116" s="20"/>
      <c r="B116" s="23" t="s">
        <v>58</v>
      </c>
      <c r="C116" s="24"/>
      <c r="D116" s="25"/>
      <c r="E116" s="26" t="s">
        <v>66</v>
      </c>
    </row>
    <row r="117" spans="1:5">
      <c r="A117" s="31"/>
      <c r="B117" s="32"/>
      <c r="C117" s="32"/>
      <c r="D117" s="12"/>
      <c r="E117" s="32"/>
    </row>
    <row r="118" spans="1:5">
      <c r="A118" s="31"/>
      <c r="B118" s="32"/>
      <c r="C118" s="32"/>
      <c r="D118" s="12"/>
      <c r="E118" s="32"/>
    </row>
    <row r="119" spans="1:5">
      <c r="A119" s="50"/>
      <c r="B119" s="51"/>
      <c r="C119" s="32"/>
      <c r="D119" s="31"/>
      <c r="E119" s="32"/>
    </row>
    <row r="120" spans="1:5">
      <c r="A120" s="48"/>
      <c r="B120" s="49"/>
      <c r="C120" s="46"/>
      <c r="D120" s="7"/>
      <c r="E120" s="46"/>
    </row>
    <row r="121" spans="1:5">
      <c r="A121" s="50"/>
      <c r="B121" s="49"/>
      <c r="C121" s="46"/>
      <c r="D121" s="7"/>
      <c r="E121" s="46"/>
    </row>
    <row r="122" spans="1:5">
      <c r="A122" s="50"/>
      <c r="B122" s="51"/>
      <c r="C122" s="32"/>
      <c r="D122" s="7"/>
      <c r="E122" s="32"/>
    </row>
    <row r="123" spans="1:5">
      <c r="A123" s="45"/>
      <c r="B123" s="46"/>
      <c r="C123" s="46"/>
      <c r="D123" s="7"/>
      <c r="E123" s="46"/>
    </row>
    <row r="124" spans="1:5">
      <c r="A124" s="45"/>
      <c r="B124" s="46"/>
      <c r="C124" s="46"/>
      <c r="D124" s="7"/>
      <c r="E124" s="46"/>
    </row>
    <row r="125" spans="1:5">
      <c r="A125" s="68"/>
      <c r="B125" s="69"/>
      <c r="C125" s="69"/>
      <c r="D125" s="76"/>
      <c r="E125" s="69"/>
    </row>
    <row r="126" spans="1:5" ht="15">
      <c r="A126" s="20"/>
      <c r="B126" s="23" t="s">
        <v>60</v>
      </c>
      <c r="C126" s="24"/>
      <c r="D126" s="25"/>
      <c r="E126" s="26" t="s">
        <v>67</v>
      </c>
    </row>
    <row r="127" spans="1:5">
      <c r="A127" s="31"/>
      <c r="B127" s="32"/>
      <c r="C127" s="32"/>
      <c r="D127" s="12"/>
      <c r="E127" s="32"/>
    </row>
    <row r="128" spans="1:5">
      <c r="A128" s="50"/>
      <c r="B128" s="49"/>
      <c r="C128" s="46"/>
      <c r="D128" s="7"/>
      <c r="E128" s="46"/>
    </row>
    <row r="129" spans="1:6" ht="15">
      <c r="A129" s="16"/>
      <c r="B129" s="23" t="s">
        <v>59</v>
      </c>
      <c r="C129" s="24"/>
      <c r="D129" s="25"/>
      <c r="E129" s="26"/>
    </row>
    <row r="130" spans="1:6" s="13" customFormat="1">
      <c r="A130" s="35"/>
      <c r="B130" s="36"/>
      <c r="C130" s="36"/>
      <c r="D130" s="37"/>
      <c r="E130" s="36"/>
    </row>
    <row r="131" spans="1:6" s="13" customFormat="1">
      <c r="A131" s="35"/>
      <c r="B131" s="36"/>
      <c r="C131" s="36"/>
      <c r="D131" s="37"/>
      <c r="E131" s="36"/>
    </row>
    <row r="132" spans="1:6" s="13" customFormat="1">
      <c r="A132" s="35"/>
      <c r="B132" s="36"/>
      <c r="C132" s="36"/>
      <c r="D132" s="37"/>
      <c r="E132" s="36"/>
    </row>
    <row r="133" spans="1:6" s="13" customFormat="1">
      <c r="A133" s="35"/>
      <c r="B133" s="36"/>
      <c r="C133" s="36"/>
      <c r="D133" s="37"/>
      <c r="E133" s="36"/>
    </row>
    <row r="134" spans="1:6" s="13" customFormat="1">
      <c r="A134" s="35"/>
      <c r="B134" s="36"/>
      <c r="C134" s="36"/>
      <c r="D134" s="37"/>
      <c r="E134" s="36"/>
    </row>
    <row r="135" spans="1:6" s="13" customFormat="1">
      <c r="A135" s="35"/>
      <c r="B135" s="36"/>
      <c r="C135" s="36"/>
      <c r="D135" s="37"/>
      <c r="E135" s="36"/>
      <c r="F135" s="14"/>
    </row>
    <row r="136" spans="1:6" s="72" customFormat="1" ht="12.75">
      <c r="A136" s="35"/>
      <c r="B136" s="71"/>
      <c r="C136" s="71"/>
      <c r="D136" s="14"/>
      <c r="E136" s="71"/>
    </row>
    <row r="137" spans="1:6">
      <c r="A137" s="34"/>
      <c r="B137" s="33"/>
      <c r="C137" s="33"/>
      <c r="D137" s="7"/>
      <c r="E137" s="33"/>
      <c r="F137" s="1"/>
    </row>
    <row r="138" spans="1:6">
      <c r="A138" s="45"/>
      <c r="B138" s="52"/>
      <c r="C138" s="52"/>
      <c r="D138" s="53"/>
      <c r="E138" s="52"/>
      <c r="F138" s="10"/>
    </row>
    <row r="139" spans="1:6" ht="20.25">
      <c r="A139" s="45"/>
      <c r="B139" s="28"/>
      <c r="C139" s="54" t="s">
        <v>80</v>
      </c>
      <c r="D139" s="47"/>
      <c r="E139" s="46"/>
      <c r="F139" s="10"/>
    </row>
    <row r="140" spans="1:6">
      <c r="A140" s="55"/>
      <c r="B140" s="28" t="s">
        <v>43</v>
      </c>
      <c r="C140" s="28" t="s">
        <v>44</v>
      </c>
      <c r="D140" s="27" t="s">
        <v>77</v>
      </c>
      <c r="E140" s="28" t="s">
        <v>76</v>
      </c>
      <c r="F140" s="1"/>
    </row>
    <row r="141" spans="1:6">
      <c r="A141" s="55"/>
      <c r="B141" s="27" t="s">
        <v>83</v>
      </c>
      <c r="C141" s="27" t="s">
        <v>82</v>
      </c>
      <c r="D141" s="27" t="s">
        <v>85</v>
      </c>
      <c r="E141" s="27" t="s">
        <v>71</v>
      </c>
      <c r="F141" s="1"/>
    </row>
    <row r="142" spans="1:6">
      <c r="A142" s="55"/>
      <c r="B142" s="27" t="s">
        <v>84</v>
      </c>
      <c r="C142" s="27" t="s">
        <v>81</v>
      </c>
      <c r="D142" s="27" t="s">
        <v>70</v>
      </c>
      <c r="E142" s="27"/>
      <c r="F142" s="1"/>
    </row>
    <row r="143" spans="1:6">
      <c r="A143" s="55"/>
      <c r="B143" s="27"/>
      <c r="C143" s="27"/>
      <c r="D143" s="27"/>
      <c r="E143" s="27"/>
      <c r="F143" s="1"/>
    </row>
    <row r="144" spans="1:6">
      <c r="A144" s="45"/>
      <c r="B144" s="46"/>
      <c r="C144" s="46"/>
      <c r="D144" s="47"/>
      <c r="E144" s="46"/>
      <c r="F144" s="1"/>
    </row>
    <row r="145" spans="1:6" ht="20.25">
      <c r="A145" s="55"/>
      <c r="B145" s="32"/>
      <c r="C145" s="54" t="s">
        <v>78</v>
      </c>
      <c r="D145" s="47"/>
      <c r="E145" s="32"/>
      <c r="F145" s="1"/>
    </row>
    <row r="146" spans="1:6">
      <c r="A146" s="45"/>
      <c r="B146" s="28" t="s">
        <v>72</v>
      </c>
      <c r="C146" s="28" t="s">
        <v>73</v>
      </c>
      <c r="D146" s="28" t="s">
        <v>74</v>
      </c>
      <c r="E146" s="28" t="s">
        <v>75</v>
      </c>
      <c r="F146" s="1"/>
    </row>
    <row r="147" spans="1:6">
      <c r="A147" s="45"/>
      <c r="B147" s="32" t="s">
        <v>86</v>
      </c>
      <c r="C147" s="57" t="s">
        <v>88</v>
      </c>
      <c r="D147" s="32" t="s">
        <v>90</v>
      </c>
      <c r="E147" s="32" t="s">
        <v>92</v>
      </c>
      <c r="F147" s="1"/>
    </row>
    <row r="148" spans="1:6">
      <c r="A148" s="45"/>
      <c r="B148" s="32" t="s">
        <v>87</v>
      </c>
      <c r="C148" s="32" t="s">
        <v>89</v>
      </c>
      <c r="D148" s="32" t="s">
        <v>91</v>
      </c>
      <c r="E148" s="32"/>
      <c r="F148" s="1"/>
    </row>
    <row r="149" spans="1:6">
      <c r="A149" s="45"/>
      <c r="B149" s="52"/>
      <c r="C149" s="52"/>
      <c r="D149" s="52"/>
      <c r="E149" s="52"/>
      <c r="F149" s="1"/>
    </row>
    <row r="150" spans="1:6">
      <c r="A150" s="45"/>
      <c r="B150" s="52"/>
      <c r="C150" s="52"/>
      <c r="D150" s="52"/>
      <c r="E150" s="52"/>
      <c r="F150" s="1"/>
    </row>
    <row r="151" spans="1:6" ht="20.25">
      <c r="A151" s="45"/>
      <c r="B151" s="56"/>
      <c r="C151" s="54" t="s">
        <v>79</v>
      </c>
      <c r="D151" s="47"/>
      <c r="E151" s="47"/>
      <c r="F151" s="1"/>
    </row>
    <row r="152" spans="1:6">
      <c r="A152" s="45"/>
      <c r="B152" s="32" t="s">
        <v>93</v>
      </c>
      <c r="C152" s="32" t="s">
        <v>100</v>
      </c>
      <c r="D152" s="32" t="s">
        <v>107</v>
      </c>
      <c r="E152" s="32" t="s">
        <v>111</v>
      </c>
      <c r="F152" s="1"/>
    </row>
    <row r="153" spans="1:6">
      <c r="A153" s="45"/>
      <c r="B153" s="32" t="s">
        <v>94</v>
      </c>
      <c r="C153" s="57" t="s">
        <v>101</v>
      </c>
      <c r="D153" s="32" t="s">
        <v>108</v>
      </c>
      <c r="E153" s="32" t="s">
        <v>112</v>
      </c>
      <c r="F153" s="1"/>
    </row>
    <row r="154" spans="1:6">
      <c r="A154" s="45"/>
      <c r="B154" s="32" t="s">
        <v>95</v>
      </c>
      <c r="C154" s="57" t="s">
        <v>102</v>
      </c>
      <c r="D154" s="32" t="s">
        <v>109</v>
      </c>
      <c r="E154" s="32" t="s">
        <v>113</v>
      </c>
      <c r="F154" s="1"/>
    </row>
    <row r="155" spans="1:6">
      <c r="A155" s="55"/>
      <c r="B155" s="32" t="s">
        <v>96</v>
      </c>
      <c r="C155" s="57" t="s">
        <v>103</v>
      </c>
      <c r="D155" s="57" t="s">
        <v>110</v>
      </c>
      <c r="E155" s="57" t="s">
        <v>114</v>
      </c>
    </row>
    <row r="156" spans="1:6">
      <c r="A156" s="45"/>
      <c r="B156" s="32" t="s">
        <v>97</v>
      </c>
      <c r="C156" s="57" t="s">
        <v>104</v>
      </c>
      <c r="D156" s="46"/>
      <c r="E156" s="32" t="s">
        <v>115</v>
      </c>
    </row>
    <row r="157" spans="1:6">
      <c r="A157" s="45"/>
      <c r="B157" s="32" t="s">
        <v>98</v>
      </c>
      <c r="C157" s="57" t="s">
        <v>105</v>
      </c>
      <c r="D157" s="32"/>
      <c r="E157" s="46"/>
    </row>
    <row r="158" spans="1:6">
      <c r="A158" s="34"/>
      <c r="B158" s="32" t="s">
        <v>99</v>
      </c>
      <c r="C158" s="57" t="s">
        <v>106</v>
      </c>
      <c r="D158" s="46"/>
      <c r="E158" s="46"/>
    </row>
    <row r="159" spans="1:6" ht="15">
      <c r="A159" s="58"/>
      <c r="B159" s="32"/>
      <c r="C159" s="57"/>
      <c r="D159" s="46"/>
      <c r="E159" s="46"/>
    </row>
    <row r="160" spans="1:6" s="60" customFormat="1">
      <c r="A160" s="59"/>
      <c r="B160" s="56" t="s">
        <v>116</v>
      </c>
      <c r="C160" s="56" t="s">
        <v>117</v>
      </c>
      <c r="D160" s="56" t="s">
        <v>118</v>
      </c>
      <c r="E160" s="56" t="s">
        <v>118</v>
      </c>
    </row>
    <row r="161" spans="1:5">
      <c r="A161" s="29"/>
      <c r="B161" s="29"/>
      <c r="C161" s="29"/>
      <c r="D161" s="29"/>
      <c r="E161" s="29"/>
    </row>
  </sheetData>
  <phoneticPr fontId="31" type="noConversion"/>
  <pageMargins left="0.2" right="0.2" top="0.25" bottom="0.25" header="0.05" footer="0.55000000000000004"/>
  <pageSetup paperSize="9" scale="89" orientation="portrait"/>
  <rowBreaks count="2" manualBreakCount="2">
    <brk id="63" max="4" man="1"/>
    <brk id="12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06"/>
  <sheetViews>
    <sheetView showGridLines="0" zoomScaleSheetLayoutView="8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M11" sqref="M11"/>
    </sheetView>
  </sheetViews>
  <sheetFormatPr defaultColWidth="8.85546875" defaultRowHeight="15" outlineLevelRow="1"/>
  <cols>
    <col min="1" max="1" width="8.42578125" style="78" customWidth="1"/>
    <col min="2" max="2" width="33.140625" style="78" customWidth="1"/>
    <col min="3" max="3" width="29.42578125" style="78" customWidth="1"/>
    <col min="4" max="4" width="9.42578125" style="237" customWidth="1"/>
    <col min="5" max="5" width="8.7109375" style="77" hidden="1" customWidth="1"/>
    <col min="6" max="6" width="14.85546875" style="78" customWidth="1"/>
    <col min="7" max="8" width="8.28515625" style="78" customWidth="1"/>
    <col min="9" max="9" width="8.85546875" style="78"/>
    <col min="10" max="10" width="10.42578125" style="78" customWidth="1"/>
    <col min="11" max="14" width="8.85546875" style="78"/>
    <col min="15" max="15" width="1.140625" style="78" customWidth="1"/>
    <col min="16" max="16" width="8.85546875" style="78"/>
    <col min="17" max="17" width="10.140625" style="78" customWidth="1"/>
    <col min="18" max="18" width="5.28515625" style="231" customWidth="1"/>
    <col min="19" max="20" width="8.85546875" style="78"/>
    <col min="21" max="21" width="11" style="77" customWidth="1"/>
    <col min="22" max="16384" width="8.85546875" style="78"/>
  </cols>
  <sheetData>
    <row r="1" spans="1:21" ht="34.5" customHeight="1">
      <c r="A1" s="77"/>
      <c r="B1" s="229"/>
      <c r="C1" s="230"/>
      <c r="D1" s="90"/>
      <c r="E1" s="230"/>
      <c r="F1" s="230"/>
      <c r="G1" s="77"/>
      <c r="H1" s="77"/>
      <c r="I1" s="77"/>
      <c r="J1" s="77"/>
      <c r="K1" s="77"/>
      <c r="M1" s="77"/>
      <c r="N1" s="77"/>
      <c r="P1" s="77"/>
    </row>
    <row r="2" spans="1:21" ht="18" customHeight="1" thickBot="1">
      <c r="A2" s="232"/>
      <c r="C2" s="233"/>
      <c r="D2" s="234"/>
      <c r="E2" s="235"/>
      <c r="F2" s="233"/>
      <c r="G2" s="89"/>
      <c r="I2" s="77"/>
      <c r="N2" s="236"/>
      <c r="P2" s="77"/>
    </row>
    <row r="3" spans="1:21" ht="16.5" customHeight="1" thickBot="1">
      <c r="A3" s="232"/>
      <c r="B3" s="230"/>
      <c r="C3" s="230"/>
      <c r="D3" s="90"/>
      <c r="E3" s="230"/>
      <c r="F3" s="230"/>
      <c r="G3" s="77"/>
      <c r="H3" s="77"/>
      <c r="I3" s="77"/>
      <c r="J3" s="77"/>
      <c r="K3" s="77"/>
      <c r="N3" s="77"/>
      <c r="P3" s="397" t="s">
        <v>29</v>
      </c>
      <c r="Q3" s="398"/>
    </row>
    <row r="4" spans="1:21" ht="27" thickBot="1">
      <c r="G4" s="409" t="s">
        <v>13</v>
      </c>
      <c r="H4" s="410"/>
      <c r="I4" s="410"/>
      <c r="J4" s="411"/>
      <c r="K4" s="409" t="s">
        <v>14</v>
      </c>
      <c r="L4" s="410"/>
      <c r="M4" s="410"/>
      <c r="N4" s="411"/>
      <c r="P4" s="412">
        <f ca="1">NOW()</f>
        <v>41727.381956134261</v>
      </c>
      <c r="Q4" s="413"/>
      <c r="R4" s="404" t="s">
        <v>131</v>
      </c>
      <c r="S4" s="405"/>
      <c r="T4" s="406"/>
      <c r="U4" s="238"/>
    </row>
    <row r="5" spans="1:21" s="104" customFormat="1" ht="32.25" thickBot="1">
      <c r="A5" s="96" t="s">
        <v>15</v>
      </c>
      <c r="B5" s="239" t="s">
        <v>0</v>
      </c>
      <c r="C5" s="93" t="s">
        <v>2</v>
      </c>
      <c r="D5" s="239" t="s">
        <v>27</v>
      </c>
      <c r="E5" s="240" t="s">
        <v>3</v>
      </c>
      <c r="F5" s="95" t="s">
        <v>4</v>
      </c>
      <c r="G5" s="241" t="s">
        <v>5</v>
      </c>
      <c r="H5" s="242" t="s">
        <v>6</v>
      </c>
      <c r="I5" s="242" t="s">
        <v>16</v>
      </c>
      <c r="J5" s="243" t="s">
        <v>17</v>
      </c>
      <c r="K5" s="241" t="s">
        <v>18</v>
      </c>
      <c r="L5" s="242" t="s">
        <v>19</v>
      </c>
      <c r="M5" s="242" t="s">
        <v>20</v>
      </c>
      <c r="N5" s="243" t="s">
        <v>21</v>
      </c>
      <c r="O5" s="78"/>
      <c r="P5" s="244" t="s">
        <v>22</v>
      </c>
      <c r="Q5" s="245" t="s">
        <v>23</v>
      </c>
      <c r="R5" s="246" t="s">
        <v>128</v>
      </c>
      <c r="S5" s="247" t="s">
        <v>129</v>
      </c>
      <c r="T5" s="248" t="s">
        <v>130</v>
      </c>
      <c r="U5" s="249" t="s">
        <v>28</v>
      </c>
    </row>
    <row r="6" spans="1:21" s="104" customFormat="1" ht="20.25" customHeight="1" thickBot="1">
      <c r="A6" s="250"/>
      <c r="B6" s="251" t="s">
        <v>46</v>
      </c>
      <c r="C6" s="252"/>
      <c r="D6" s="252"/>
      <c r="E6" s="253"/>
      <c r="F6" s="252"/>
      <c r="G6" s="254"/>
      <c r="H6" s="254"/>
      <c r="I6" s="254"/>
      <c r="J6" s="254"/>
      <c r="K6" s="254"/>
      <c r="L6" s="254"/>
      <c r="M6" s="254"/>
      <c r="N6" s="255"/>
      <c r="O6" s="256"/>
      <c r="P6" s="414"/>
      <c r="Q6" s="415"/>
      <c r="R6" s="257"/>
      <c r="S6" s="258"/>
      <c r="T6" s="258"/>
      <c r="U6" s="259"/>
    </row>
    <row r="7" spans="1:21" ht="21" customHeight="1" outlineLevel="1">
      <c r="A7" s="115"/>
      <c r="B7" s="116"/>
      <c r="C7" s="260"/>
      <c r="D7" s="117"/>
      <c r="E7" s="261"/>
      <c r="F7" s="262"/>
      <c r="G7" s="263"/>
      <c r="H7" s="264"/>
      <c r="I7" s="264">
        <f>IF(G7=0,0,(AVERAGE(G7:H7)))</f>
        <v>0</v>
      </c>
      <c r="J7" s="265">
        <f>I7/3</f>
        <v>0</v>
      </c>
      <c r="K7" s="263"/>
      <c r="L7" s="264">
        <f t="shared" ref="L7:L15" si="0">IF(N7=0,0,IF((N7-U7)&lt;0,0,ROUNDUP((N7-U7)*0.25,0)))</f>
        <v>0</v>
      </c>
      <c r="M7" s="264">
        <f>SUM(K7:L7)</f>
        <v>0</v>
      </c>
      <c r="N7" s="266"/>
      <c r="O7" s="267"/>
      <c r="P7" s="268">
        <f>J7-M7</f>
        <v>0</v>
      </c>
      <c r="Q7" s="269"/>
      <c r="R7" s="126" t="str">
        <f>IF(Q7=0,"-",IF(Q7&lt;=10,IF(AND(T7&gt;=0.5,M7=0),"Q","-"),"-"))</f>
        <v>-</v>
      </c>
      <c r="S7" s="237">
        <v>250</v>
      </c>
      <c r="T7" s="270">
        <f t="shared" ref="T7:T15" si="1">(I7/S7)</f>
        <v>0</v>
      </c>
      <c r="U7" s="271">
        <v>94</v>
      </c>
    </row>
    <row r="8" spans="1:21" s="197" customFormat="1" ht="21" customHeight="1" outlineLevel="1">
      <c r="A8" s="155"/>
      <c r="B8" s="156"/>
      <c r="C8" s="184"/>
      <c r="D8" s="157"/>
      <c r="E8" s="272"/>
      <c r="F8" s="273"/>
      <c r="G8" s="274"/>
      <c r="H8" s="275"/>
      <c r="I8" s="275">
        <f>IF(G8=0,0,(AVERAGE(G8:H8)))</f>
        <v>0</v>
      </c>
      <c r="J8" s="276">
        <f>I8/3</f>
        <v>0</v>
      </c>
      <c r="K8" s="274"/>
      <c r="L8" s="275">
        <f t="shared" si="0"/>
        <v>0</v>
      </c>
      <c r="M8" s="275">
        <f>SUM(K8:L8)</f>
        <v>0</v>
      </c>
      <c r="N8" s="277"/>
      <c r="O8" s="267"/>
      <c r="P8" s="278">
        <f>J8-M8</f>
        <v>0</v>
      </c>
      <c r="Q8" s="279"/>
      <c r="R8" s="126" t="str">
        <f t="shared" ref="R8:R70" si="2">IF(Q8=0,"-",IF(Q8&lt;=10,IF(AND(T8&gt;=0.5,M8=0),"Q","-"),"-"))</f>
        <v>-</v>
      </c>
      <c r="S8" s="237">
        <v>250</v>
      </c>
      <c r="T8" s="270">
        <f t="shared" si="1"/>
        <v>0</v>
      </c>
      <c r="U8" s="271">
        <v>94</v>
      </c>
    </row>
    <row r="9" spans="1:21" s="197" customFormat="1" ht="21" customHeight="1" outlineLevel="1">
      <c r="A9" s="155"/>
      <c r="B9" s="156"/>
      <c r="C9" s="184"/>
      <c r="D9" s="157"/>
      <c r="E9" s="272"/>
      <c r="F9" s="273"/>
      <c r="G9" s="274"/>
      <c r="H9" s="275"/>
      <c r="I9" s="275">
        <f t="shared" ref="I9:I15" si="3">IF(G9=0,0,(AVERAGE(G9:H9)))</f>
        <v>0</v>
      </c>
      <c r="J9" s="276">
        <f t="shared" ref="J9:J15" si="4">I9/3</f>
        <v>0</v>
      </c>
      <c r="K9" s="274"/>
      <c r="L9" s="275">
        <f t="shared" si="0"/>
        <v>0</v>
      </c>
      <c r="M9" s="275">
        <f t="shared" ref="M9:M15" si="5">SUM(K9:L9)</f>
        <v>0</v>
      </c>
      <c r="N9" s="277"/>
      <c r="O9" s="267"/>
      <c r="P9" s="278">
        <f t="shared" ref="P9:P15" si="6">J9-M9</f>
        <v>0</v>
      </c>
      <c r="Q9" s="280"/>
      <c r="R9" s="126" t="str">
        <f t="shared" si="2"/>
        <v>-</v>
      </c>
      <c r="S9" s="237">
        <v>250</v>
      </c>
      <c r="T9" s="270">
        <f t="shared" si="1"/>
        <v>0</v>
      </c>
      <c r="U9" s="271">
        <v>94</v>
      </c>
    </row>
    <row r="10" spans="1:21" ht="21" customHeight="1" outlineLevel="1">
      <c r="A10" s="155"/>
      <c r="B10" s="156"/>
      <c r="C10" s="184"/>
      <c r="D10" s="157"/>
      <c r="E10" s="272"/>
      <c r="F10" s="273"/>
      <c r="G10" s="274"/>
      <c r="H10" s="275"/>
      <c r="I10" s="275">
        <f t="shared" si="3"/>
        <v>0</v>
      </c>
      <c r="J10" s="276">
        <f t="shared" si="4"/>
        <v>0</v>
      </c>
      <c r="K10" s="274"/>
      <c r="L10" s="275">
        <f t="shared" si="0"/>
        <v>0</v>
      </c>
      <c r="M10" s="275">
        <f t="shared" si="5"/>
        <v>0</v>
      </c>
      <c r="N10" s="277"/>
      <c r="O10" s="267"/>
      <c r="P10" s="278">
        <f t="shared" si="6"/>
        <v>0</v>
      </c>
      <c r="Q10" s="280"/>
      <c r="R10" s="126" t="str">
        <f t="shared" si="2"/>
        <v>-</v>
      </c>
      <c r="S10" s="237">
        <v>250</v>
      </c>
      <c r="T10" s="270">
        <f t="shared" si="1"/>
        <v>0</v>
      </c>
      <c r="U10" s="271">
        <v>94</v>
      </c>
    </row>
    <row r="11" spans="1:21" ht="21" customHeight="1" outlineLevel="1">
      <c r="A11" s="193"/>
      <c r="B11" s="194"/>
      <c r="C11" s="281"/>
      <c r="D11" s="195"/>
      <c r="E11" s="282"/>
      <c r="F11" s="283"/>
      <c r="G11" s="284"/>
      <c r="H11" s="285"/>
      <c r="I11" s="275">
        <f t="shared" si="3"/>
        <v>0</v>
      </c>
      <c r="J11" s="276">
        <f t="shared" si="4"/>
        <v>0</v>
      </c>
      <c r="K11" s="274"/>
      <c r="L11" s="275">
        <f t="shared" si="0"/>
        <v>0</v>
      </c>
      <c r="M11" s="275">
        <f t="shared" si="5"/>
        <v>0</v>
      </c>
      <c r="N11" s="277"/>
      <c r="O11" s="267"/>
      <c r="P11" s="278">
        <f t="shared" si="6"/>
        <v>0</v>
      </c>
      <c r="Q11" s="286"/>
      <c r="R11" s="126" t="str">
        <f t="shared" si="2"/>
        <v>-</v>
      </c>
      <c r="S11" s="237">
        <v>250</v>
      </c>
      <c r="T11" s="270">
        <f t="shared" si="1"/>
        <v>0</v>
      </c>
      <c r="U11" s="271">
        <v>94</v>
      </c>
    </row>
    <row r="12" spans="1:21" s="197" customFormat="1" ht="21" customHeight="1" outlineLevel="1">
      <c r="A12" s="193"/>
      <c r="B12" s="194"/>
      <c r="C12" s="281"/>
      <c r="D12" s="195"/>
      <c r="E12" s="282"/>
      <c r="F12" s="283"/>
      <c r="G12" s="284"/>
      <c r="H12" s="285"/>
      <c r="I12" s="275">
        <f t="shared" si="3"/>
        <v>0</v>
      </c>
      <c r="J12" s="276">
        <f t="shared" si="4"/>
        <v>0</v>
      </c>
      <c r="K12" s="274"/>
      <c r="L12" s="275">
        <f t="shared" si="0"/>
        <v>0</v>
      </c>
      <c r="M12" s="275">
        <f t="shared" si="5"/>
        <v>0</v>
      </c>
      <c r="N12" s="277"/>
      <c r="O12" s="267"/>
      <c r="P12" s="278">
        <f t="shared" si="6"/>
        <v>0</v>
      </c>
      <c r="Q12" s="287"/>
      <c r="R12" s="126" t="str">
        <f t="shared" si="2"/>
        <v>-</v>
      </c>
      <c r="S12" s="237">
        <v>250</v>
      </c>
      <c r="T12" s="270">
        <f t="shared" si="1"/>
        <v>0</v>
      </c>
      <c r="U12" s="271">
        <v>94</v>
      </c>
    </row>
    <row r="13" spans="1:21" ht="21" customHeight="1" outlineLevel="1">
      <c r="A13" s="193"/>
      <c r="B13" s="194"/>
      <c r="C13" s="281"/>
      <c r="D13" s="195"/>
      <c r="E13" s="282"/>
      <c r="F13" s="283"/>
      <c r="G13" s="284"/>
      <c r="H13" s="285"/>
      <c r="I13" s="275">
        <f t="shared" si="3"/>
        <v>0</v>
      </c>
      <c r="J13" s="276">
        <f t="shared" si="4"/>
        <v>0</v>
      </c>
      <c r="K13" s="274"/>
      <c r="L13" s="275">
        <f t="shared" si="0"/>
        <v>0</v>
      </c>
      <c r="M13" s="275">
        <f t="shared" si="5"/>
        <v>0</v>
      </c>
      <c r="N13" s="277"/>
      <c r="O13" s="267"/>
      <c r="P13" s="278">
        <f t="shared" si="6"/>
        <v>0</v>
      </c>
      <c r="Q13" s="287"/>
      <c r="R13" s="126" t="str">
        <f t="shared" si="2"/>
        <v>-</v>
      </c>
      <c r="S13" s="237">
        <v>250</v>
      </c>
      <c r="T13" s="270">
        <f t="shared" si="1"/>
        <v>0</v>
      </c>
      <c r="U13" s="271">
        <v>94</v>
      </c>
    </row>
    <row r="14" spans="1:21" ht="21" customHeight="1" outlineLevel="1">
      <c r="A14" s="155"/>
      <c r="B14" s="288"/>
      <c r="C14" s="184"/>
      <c r="D14" s="157"/>
      <c r="E14" s="272"/>
      <c r="F14" s="273"/>
      <c r="G14" s="274"/>
      <c r="H14" s="275"/>
      <c r="I14" s="275">
        <f t="shared" si="3"/>
        <v>0</v>
      </c>
      <c r="J14" s="276">
        <f t="shared" si="4"/>
        <v>0</v>
      </c>
      <c r="K14" s="274"/>
      <c r="L14" s="275">
        <f t="shared" si="0"/>
        <v>0</v>
      </c>
      <c r="M14" s="275">
        <f t="shared" si="5"/>
        <v>0</v>
      </c>
      <c r="N14" s="277"/>
      <c r="O14" s="267"/>
      <c r="P14" s="278">
        <f t="shared" si="6"/>
        <v>0</v>
      </c>
      <c r="Q14" s="279"/>
      <c r="R14" s="126" t="str">
        <f t="shared" si="2"/>
        <v>-</v>
      </c>
      <c r="S14" s="237">
        <v>250</v>
      </c>
      <c r="T14" s="270">
        <f t="shared" si="1"/>
        <v>0</v>
      </c>
      <c r="U14" s="271">
        <v>94</v>
      </c>
    </row>
    <row r="15" spans="1:21" ht="21" customHeight="1" outlineLevel="1" thickBot="1">
      <c r="A15" s="166"/>
      <c r="B15" s="167"/>
      <c r="C15" s="199"/>
      <c r="D15" s="167"/>
      <c r="E15" s="289"/>
      <c r="F15" s="169"/>
      <c r="G15" s="290"/>
      <c r="H15" s="291"/>
      <c r="I15" s="291">
        <f t="shared" si="3"/>
        <v>0</v>
      </c>
      <c r="J15" s="292">
        <f t="shared" si="4"/>
        <v>0</v>
      </c>
      <c r="K15" s="290"/>
      <c r="L15" s="291">
        <f t="shared" si="0"/>
        <v>0</v>
      </c>
      <c r="M15" s="291">
        <f t="shared" si="5"/>
        <v>0</v>
      </c>
      <c r="N15" s="293"/>
      <c r="O15" s="267"/>
      <c r="P15" s="294">
        <f t="shared" si="6"/>
        <v>0</v>
      </c>
      <c r="Q15" s="295"/>
      <c r="R15" s="126" t="str">
        <f t="shared" si="2"/>
        <v>-</v>
      </c>
      <c r="S15" s="237">
        <v>250</v>
      </c>
      <c r="T15" s="270">
        <f t="shared" si="1"/>
        <v>0</v>
      </c>
      <c r="U15" s="271">
        <v>94</v>
      </c>
    </row>
    <row r="16" spans="1:21" s="104" customFormat="1" ht="20.25" customHeight="1" thickBot="1">
      <c r="A16" s="250"/>
      <c r="B16" s="251" t="s">
        <v>47</v>
      </c>
      <c r="C16" s="252"/>
      <c r="D16" s="252"/>
      <c r="E16" s="253"/>
      <c r="F16" s="252"/>
      <c r="G16" s="254"/>
      <c r="H16" s="254"/>
      <c r="I16" s="254"/>
      <c r="J16" s="254"/>
      <c r="K16" s="254"/>
      <c r="L16" s="254"/>
      <c r="M16" s="254"/>
      <c r="N16" s="255"/>
      <c r="O16" s="256"/>
      <c r="P16" s="407"/>
      <c r="Q16" s="408"/>
      <c r="R16" s="296"/>
      <c r="S16" s="296"/>
      <c r="T16" s="296"/>
      <c r="U16" s="259"/>
    </row>
    <row r="17" spans="1:21" s="197" customFormat="1" ht="21" customHeight="1" outlineLevel="1">
      <c r="A17" s="115"/>
      <c r="B17" s="116"/>
      <c r="C17" s="260"/>
      <c r="D17" s="117"/>
      <c r="E17" s="261"/>
      <c r="F17" s="262"/>
      <c r="G17" s="263"/>
      <c r="H17" s="264"/>
      <c r="I17" s="264">
        <f t="shared" ref="I17:I23" si="7">IF(G17=0,0,(AVERAGE(G17:H17)))</f>
        <v>0</v>
      </c>
      <c r="J17" s="265">
        <f t="shared" ref="J17:J23" si="8">I17/3</f>
        <v>0</v>
      </c>
      <c r="K17" s="263"/>
      <c r="L17" s="264">
        <f t="shared" ref="L17:L23" si="9">IF(N17=0,0,IF((N17-U17)&lt;0,0,ROUNDUP((N17-U17)*0.25,0)))</f>
        <v>0</v>
      </c>
      <c r="M17" s="264">
        <f t="shared" ref="M17:M23" si="10">SUM(K17:L17)</f>
        <v>0</v>
      </c>
      <c r="N17" s="266"/>
      <c r="O17" s="267"/>
      <c r="P17" s="268">
        <f t="shared" ref="P17:P23" si="11">J17-M17</f>
        <v>0</v>
      </c>
      <c r="Q17" s="125"/>
      <c r="R17" s="126" t="str">
        <f t="shared" si="2"/>
        <v>-</v>
      </c>
      <c r="S17" s="237">
        <v>250</v>
      </c>
      <c r="T17" s="270">
        <f t="shared" ref="T17:T23" si="12">(I17/S17)</f>
        <v>0</v>
      </c>
      <c r="U17" s="271">
        <v>81</v>
      </c>
    </row>
    <row r="18" spans="1:21" s="197" customFormat="1" ht="21" customHeight="1" outlineLevel="1">
      <c r="A18" s="155"/>
      <c r="B18" s="156"/>
      <c r="C18" s="184"/>
      <c r="D18" s="157"/>
      <c r="E18" s="272"/>
      <c r="F18" s="273"/>
      <c r="G18" s="274"/>
      <c r="H18" s="275"/>
      <c r="I18" s="275">
        <f t="shared" si="7"/>
        <v>0</v>
      </c>
      <c r="J18" s="276">
        <f t="shared" si="8"/>
        <v>0</v>
      </c>
      <c r="K18" s="274"/>
      <c r="L18" s="275">
        <f t="shared" si="9"/>
        <v>0</v>
      </c>
      <c r="M18" s="275">
        <f t="shared" si="10"/>
        <v>0</v>
      </c>
      <c r="N18" s="277"/>
      <c r="O18" s="267"/>
      <c r="P18" s="278">
        <f t="shared" si="11"/>
        <v>0</v>
      </c>
      <c r="Q18" s="139"/>
      <c r="R18" s="126" t="str">
        <f t="shared" si="2"/>
        <v>-</v>
      </c>
      <c r="S18" s="237">
        <v>250</v>
      </c>
      <c r="T18" s="270">
        <f t="shared" si="12"/>
        <v>0</v>
      </c>
      <c r="U18" s="271">
        <v>81</v>
      </c>
    </row>
    <row r="19" spans="1:21" ht="21" customHeight="1" outlineLevel="1">
      <c r="A19" s="297"/>
      <c r="B19" s="298"/>
      <c r="C19" s="299"/>
      <c r="D19" s="300"/>
      <c r="E19" s="301"/>
      <c r="F19" s="302"/>
      <c r="G19" s="303"/>
      <c r="H19" s="275"/>
      <c r="I19" s="275">
        <f t="shared" si="7"/>
        <v>0</v>
      </c>
      <c r="J19" s="276">
        <f t="shared" si="8"/>
        <v>0</v>
      </c>
      <c r="K19" s="274"/>
      <c r="L19" s="275">
        <f t="shared" si="9"/>
        <v>0</v>
      </c>
      <c r="M19" s="275">
        <f t="shared" si="10"/>
        <v>0</v>
      </c>
      <c r="N19" s="277"/>
      <c r="O19" s="267"/>
      <c r="P19" s="278">
        <f t="shared" si="11"/>
        <v>0</v>
      </c>
      <c r="Q19" s="139"/>
      <c r="R19" s="126" t="str">
        <f t="shared" si="2"/>
        <v>-</v>
      </c>
      <c r="S19" s="237">
        <v>250</v>
      </c>
      <c r="T19" s="270">
        <f t="shared" si="12"/>
        <v>0</v>
      </c>
      <c r="U19" s="271">
        <v>90</v>
      </c>
    </row>
    <row r="20" spans="1:21" s="104" customFormat="1" ht="20.25" customHeight="1" outlineLevel="1">
      <c r="A20" s="155"/>
      <c r="B20" s="156"/>
      <c r="C20" s="184"/>
      <c r="D20" s="157"/>
      <c r="E20" s="272"/>
      <c r="F20" s="273"/>
      <c r="G20" s="274"/>
      <c r="H20" s="275"/>
      <c r="I20" s="275">
        <f t="shared" si="7"/>
        <v>0</v>
      </c>
      <c r="J20" s="276">
        <f t="shared" si="8"/>
        <v>0</v>
      </c>
      <c r="K20" s="274"/>
      <c r="L20" s="275">
        <f t="shared" si="9"/>
        <v>0</v>
      </c>
      <c r="M20" s="275">
        <f t="shared" si="10"/>
        <v>0</v>
      </c>
      <c r="N20" s="277"/>
      <c r="O20" s="267"/>
      <c r="P20" s="278">
        <f t="shared" si="11"/>
        <v>0</v>
      </c>
      <c r="Q20" s="304"/>
      <c r="R20" s="126" t="str">
        <f t="shared" si="2"/>
        <v>-</v>
      </c>
      <c r="S20" s="237">
        <v>250</v>
      </c>
      <c r="T20" s="270">
        <f t="shared" si="12"/>
        <v>0</v>
      </c>
      <c r="U20" s="271">
        <v>90</v>
      </c>
    </row>
    <row r="21" spans="1:21" s="178" customFormat="1" ht="21" customHeight="1" outlineLevel="1">
      <c r="A21" s="155"/>
      <c r="B21" s="156"/>
      <c r="C21" s="184"/>
      <c r="D21" s="157"/>
      <c r="E21" s="272"/>
      <c r="F21" s="273"/>
      <c r="G21" s="274"/>
      <c r="H21" s="275"/>
      <c r="I21" s="275">
        <f t="shared" si="7"/>
        <v>0</v>
      </c>
      <c r="J21" s="276">
        <f t="shared" si="8"/>
        <v>0</v>
      </c>
      <c r="K21" s="274"/>
      <c r="L21" s="275">
        <f t="shared" si="9"/>
        <v>0</v>
      </c>
      <c r="M21" s="275">
        <f t="shared" si="10"/>
        <v>0</v>
      </c>
      <c r="N21" s="277"/>
      <c r="O21" s="267"/>
      <c r="P21" s="278">
        <f t="shared" si="11"/>
        <v>0</v>
      </c>
      <c r="Q21" s="305"/>
      <c r="R21" s="126" t="str">
        <f t="shared" si="2"/>
        <v>-</v>
      </c>
      <c r="S21" s="237">
        <v>250</v>
      </c>
      <c r="T21" s="270">
        <f t="shared" si="12"/>
        <v>0</v>
      </c>
      <c r="U21" s="271">
        <v>90</v>
      </c>
    </row>
    <row r="22" spans="1:21" s="197" customFormat="1" ht="21" customHeight="1" outlineLevel="1">
      <c r="A22" s="306"/>
      <c r="B22" s="307"/>
      <c r="C22" s="308"/>
      <c r="D22" s="309"/>
      <c r="E22" s="310"/>
      <c r="F22" s="311"/>
      <c r="G22" s="284"/>
      <c r="H22" s="285"/>
      <c r="I22" s="275">
        <f t="shared" si="7"/>
        <v>0</v>
      </c>
      <c r="J22" s="276">
        <f t="shared" si="8"/>
        <v>0</v>
      </c>
      <c r="K22" s="274"/>
      <c r="L22" s="275">
        <f t="shared" si="9"/>
        <v>0</v>
      </c>
      <c r="M22" s="275">
        <f t="shared" si="10"/>
        <v>0</v>
      </c>
      <c r="N22" s="312"/>
      <c r="O22" s="313"/>
      <c r="P22" s="278">
        <f t="shared" si="11"/>
        <v>0</v>
      </c>
      <c r="Q22" s="314"/>
      <c r="R22" s="126" t="str">
        <f t="shared" si="2"/>
        <v>-</v>
      </c>
      <c r="S22" s="237">
        <v>250</v>
      </c>
      <c r="T22" s="270">
        <f t="shared" si="12"/>
        <v>0</v>
      </c>
      <c r="U22" s="271">
        <v>90</v>
      </c>
    </row>
    <row r="23" spans="1:21" s="104" customFormat="1" ht="20.25" customHeight="1" outlineLevel="1" thickBot="1">
      <c r="A23" s="140"/>
      <c r="B23" s="141"/>
      <c r="C23" s="315"/>
      <c r="D23" s="142"/>
      <c r="E23" s="316"/>
      <c r="F23" s="143"/>
      <c r="G23" s="290"/>
      <c r="H23" s="291"/>
      <c r="I23" s="291">
        <f t="shared" si="7"/>
        <v>0</v>
      </c>
      <c r="J23" s="292">
        <f t="shared" si="8"/>
        <v>0</v>
      </c>
      <c r="K23" s="290"/>
      <c r="L23" s="291">
        <f t="shared" si="9"/>
        <v>0</v>
      </c>
      <c r="M23" s="291">
        <f t="shared" si="10"/>
        <v>0</v>
      </c>
      <c r="N23" s="293"/>
      <c r="O23" s="267"/>
      <c r="P23" s="294">
        <f t="shared" si="11"/>
        <v>0</v>
      </c>
      <c r="Q23" s="317"/>
      <c r="R23" s="126" t="str">
        <f t="shared" si="2"/>
        <v>-</v>
      </c>
      <c r="S23" s="237">
        <v>250</v>
      </c>
      <c r="T23" s="270">
        <f t="shared" si="12"/>
        <v>0</v>
      </c>
      <c r="U23" s="271">
        <v>90</v>
      </c>
    </row>
    <row r="24" spans="1:21" s="104" customFormat="1" ht="20.25" customHeight="1" thickBot="1">
      <c r="A24" s="250"/>
      <c r="B24" s="251" t="s">
        <v>48</v>
      </c>
      <c r="C24" s="252"/>
      <c r="D24" s="252"/>
      <c r="E24" s="253"/>
      <c r="F24" s="252"/>
      <c r="G24" s="254"/>
      <c r="H24" s="254"/>
      <c r="I24" s="254"/>
      <c r="J24" s="254"/>
      <c r="K24" s="254"/>
      <c r="L24" s="254"/>
      <c r="M24" s="254"/>
      <c r="N24" s="255"/>
      <c r="O24" s="256"/>
      <c r="P24" s="407"/>
      <c r="Q24" s="408"/>
      <c r="R24" s="296"/>
      <c r="S24" s="296"/>
      <c r="T24" s="296"/>
      <c r="U24" s="259"/>
    </row>
    <row r="25" spans="1:21" s="104" customFormat="1" ht="20.25" customHeight="1" outlineLevel="1">
      <c r="A25" s="115"/>
      <c r="B25" s="116"/>
      <c r="C25" s="260"/>
      <c r="D25" s="117"/>
      <c r="E25" s="261"/>
      <c r="F25" s="262"/>
      <c r="G25" s="263"/>
      <c r="H25" s="264"/>
      <c r="I25" s="264">
        <f t="shared" ref="I25:I37" si="13">IF(G25=0,0,(AVERAGE(G25:H25)))</f>
        <v>0</v>
      </c>
      <c r="J25" s="265">
        <f t="shared" ref="J25:J37" si="14">I25/3</f>
        <v>0</v>
      </c>
      <c r="K25" s="263"/>
      <c r="L25" s="264">
        <f t="shared" ref="L25:L37" si="15">IF(N25=0,0,IF((N25-U25)&lt;0,0,ROUNDUP((N25-U25)*0.25,0)))</f>
        <v>0</v>
      </c>
      <c r="M25" s="264">
        <f t="shared" ref="M25:M37" si="16">SUM(K25:L25)</f>
        <v>0</v>
      </c>
      <c r="N25" s="266"/>
      <c r="O25" s="267"/>
      <c r="P25" s="268">
        <f t="shared" ref="P25:P37" si="17">J25-M25</f>
        <v>0</v>
      </c>
      <c r="Q25" s="318"/>
      <c r="R25" s="126" t="str">
        <f t="shared" si="2"/>
        <v>-</v>
      </c>
      <c r="S25" s="237">
        <v>250</v>
      </c>
      <c r="T25" s="270">
        <f t="shared" ref="T25:T37" si="18">(I25/S25)</f>
        <v>0</v>
      </c>
      <c r="U25" s="271">
        <v>94</v>
      </c>
    </row>
    <row r="26" spans="1:21" s="104" customFormat="1" ht="20.25" customHeight="1" outlineLevel="1">
      <c r="A26" s="155"/>
      <c r="B26" s="156"/>
      <c r="C26" s="184"/>
      <c r="D26" s="157"/>
      <c r="E26" s="272"/>
      <c r="F26" s="273"/>
      <c r="G26" s="274"/>
      <c r="H26" s="275"/>
      <c r="I26" s="275">
        <f t="shared" si="13"/>
        <v>0</v>
      </c>
      <c r="J26" s="276">
        <f t="shared" si="14"/>
        <v>0</v>
      </c>
      <c r="K26" s="274"/>
      <c r="L26" s="275">
        <f t="shared" si="15"/>
        <v>0</v>
      </c>
      <c r="M26" s="275">
        <f t="shared" si="16"/>
        <v>0</v>
      </c>
      <c r="N26" s="277"/>
      <c r="O26" s="267"/>
      <c r="P26" s="278">
        <f t="shared" si="17"/>
        <v>0</v>
      </c>
      <c r="Q26" s="304"/>
      <c r="R26" s="126" t="str">
        <f t="shared" si="2"/>
        <v>-</v>
      </c>
      <c r="S26" s="237">
        <v>250</v>
      </c>
      <c r="T26" s="270">
        <f t="shared" si="18"/>
        <v>0</v>
      </c>
      <c r="U26" s="271">
        <v>94</v>
      </c>
    </row>
    <row r="27" spans="1:21" s="104" customFormat="1" ht="20.25" customHeight="1" outlineLevel="1">
      <c r="A27" s="297"/>
      <c r="B27" s="298"/>
      <c r="C27" s="299"/>
      <c r="D27" s="300"/>
      <c r="E27" s="301"/>
      <c r="F27" s="273"/>
      <c r="G27" s="274"/>
      <c r="H27" s="275"/>
      <c r="I27" s="275">
        <f t="shared" si="13"/>
        <v>0</v>
      </c>
      <c r="J27" s="276">
        <f t="shared" si="14"/>
        <v>0</v>
      </c>
      <c r="K27" s="274"/>
      <c r="L27" s="275">
        <f t="shared" si="15"/>
        <v>0</v>
      </c>
      <c r="M27" s="275">
        <f t="shared" si="16"/>
        <v>0</v>
      </c>
      <c r="N27" s="277"/>
      <c r="O27" s="267"/>
      <c r="P27" s="278">
        <f t="shared" si="17"/>
        <v>0</v>
      </c>
      <c r="Q27" s="319"/>
      <c r="R27" s="126" t="str">
        <f t="shared" si="2"/>
        <v>-</v>
      </c>
      <c r="S27" s="237">
        <v>250</v>
      </c>
      <c r="T27" s="270">
        <f t="shared" si="18"/>
        <v>0</v>
      </c>
      <c r="U27" s="271">
        <v>94</v>
      </c>
    </row>
    <row r="28" spans="1:21" s="104" customFormat="1" ht="20.25" customHeight="1" outlineLevel="1">
      <c r="A28" s="155"/>
      <c r="B28" s="156"/>
      <c r="C28" s="184"/>
      <c r="D28" s="157"/>
      <c r="E28" s="272"/>
      <c r="F28" s="273"/>
      <c r="G28" s="274"/>
      <c r="H28" s="275"/>
      <c r="I28" s="275">
        <f t="shared" si="13"/>
        <v>0</v>
      </c>
      <c r="J28" s="276">
        <f t="shared" si="14"/>
        <v>0</v>
      </c>
      <c r="K28" s="274"/>
      <c r="L28" s="275">
        <f t="shared" si="15"/>
        <v>0</v>
      </c>
      <c r="M28" s="275">
        <f t="shared" si="16"/>
        <v>0</v>
      </c>
      <c r="N28" s="277"/>
      <c r="O28" s="267"/>
      <c r="P28" s="278">
        <f t="shared" si="17"/>
        <v>0</v>
      </c>
      <c r="Q28" s="320"/>
      <c r="R28" s="126" t="str">
        <f t="shared" si="2"/>
        <v>-</v>
      </c>
      <c r="S28" s="237">
        <v>250</v>
      </c>
      <c r="T28" s="270">
        <f t="shared" si="18"/>
        <v>0</v>
      </c>
      <c r="U28" s="271">
        <v>94</v>
      </c>
    </row>
    <row r="29" spans="1:21" s="104" customFormat="1" ht="20.25" customHeight="1" outlineLevel="1">
      <c r="A29" s="155"/>
      <c r="B29" s="156"/>
      <c r="C29" s="184"/>
      <c r="D29" s="157"/>
      <c r="E29" s="272"/>
      <c r="F29" s="273"/>
      <c r="G29" s="274"/>
      <c r="H29" s="275"/>
      <c r="I29" s="275">
        <f t="shared" si="13"/>
        <v>0</v>
      </c>
      <c r="J29" s="276">
        <f t="shared" si="14"/>
        <v>0</v>
      </c>
      <c r="K29" s="274"/>
      <c r="L29" s="275">
        <f t="shared" si="15"/>
        <v>0</v>
      </c>
      <c r="M29" s="275">
        <f t="shared" si="16"/>
        <v>0</v>
      </c>
      <c r="N29" s="277"/>
      <c r="O29" s="267"/>
      <c r="P29" s="278">
        <f t="shared" si="17"/>
        <v>0</v>
      </c>
      <c r="Q29" s="304"/>
      <c r="R29" s="126" t="str">
        <f t="shared" si="2"/>
        <v>-</v>
      </c>
      <c r="S29" s="237">
        <v>250</v>
      </c>
      <c r="T29" s="270">
        <f t="shared" si="18"/>
        <v>0</v>
      </c>
      <c r="U29" s="271">
        <v>94</v>
      </c>
    </row>
    <row r="30" spans="1:21" s="104" customFormat="1" ht="20.25" customHeight="1" outlineLevel="1">
      <c r="A30" s="155"/>
      <c r="B30" s="156"/>
      <c r="C30" s="184"/>
      <c r="D30" s="157"/>
      <c r="E30" s="272"/>
      <c r="F30" s="273"/>
      <c r="G30" s="274"/>
      <c r="H30" s="275"/>
      <c r="I30" s="275">
        <f t="shared" si="13"/>
        <v>0</v>
      </c>
      <c r="J30" s="276">
        <f t="shared" si="14"/>
        <v>0</v>
      </c>
      <c r="K30" s="274"/>
      <c r="L30" s="275">
        <f t="shared" si="15"/>
        <v>0</v>
      </c>
      <c r="M30" s="275">
        <f t="shared" si="16"/>
        <v>0</v>
      </c>
      <c r="N30" s="277"/>
      <c r="O30" s="267"/>
      <c r="P30" s="278">
        <f t="shared" si="17"/>
        <v>0</v>
      </c>
      <c r="Q30" s="304"/>
      <c r="R30" s="126" t="str">
        <f t="shared" si="2"/>
        <v>-</v>
      </c>
      <c r="S30" s="237">
        <v>250</v>
      </c>
      <c r="T30" s="270">
        <f t="shared" si="18"/>
        <v>0</v>
      </c>
      <c r="U30" s="271">
        <v>94</v>
      </c>
    </row>
    <row r="31" spans="1:21" s="104" customFormat="1" ht="20.25" customHeight="1" outlineLevel="1">
      <c r="A31" s="155"/>
      <c r="B31" s="156"/>
      <c r="C31" s="184"/>
      <c r="D31" s="157"/>
      <c r="E31" s="272"/>
      <c r="F31" s="273"/>
      <c r="G31" s="274"/>
      <c r="H31" s="275"/>
      <c r="I31" s="275">
        <f t="shared" si="13"/>
        <v>0</v>
      </c>
      <c r="J31" s="276">
        <f t="shared" si="14"/>
        <v>0</v>
      </c>
      <c r="K31" s="274"/>
      <c r="L31" s="275">
        <f t="shared" si="15"/>
        <v>0</v>
      </c>
      <c r="M31" s="275">
        <f t="shared" si="16"/>
        <v>0</v>
      </c>
      <c r="N31" s="277"/>
      <c r="O31" s="267"/>
      <c r="P31" s="278">
        <f t="shared" si="17"/>
        <v>0</v>
      </c>
      <c r="Q31" s="304"/>
      <c r="R31" s="126" t="str">
        <f t="shared" si="2"/>
        <v>-</v>
      </c>
      <c r="S31" s="237">
        <v>250</v>
      </c>
      <c r="T31" s="270">
        <f t="shared" si="18"/>
        <v>0</v>
      </c>
      <c r="U31" s="271">
        <v>94</v>
      </c>
    </row>
    <row r="32" spans="1:21" s="104" customFormat="1" ht="20.100000000000001" customHeight="1" outlineLevel="1">
      <c r="A32" s="155"/>
      <c r="B32" s="156"/>
      <c r="C32" s="184"/>
      <c r="D32" s="157"/>
      <c r="E32" s="272"/>
      <c r="F32" s="273"/>
      <c r="G32" s="274"/>
      <c r="H32" s="275"/>
      <c r="I32" s="275">
        <f t="shared" si="13"/>
        <v>0</v>
      </c>
      <c r="J32" s="276">
        <f t="shared" si="14"/>
        <v>0</v>
      </c>
      <c r="K32" s="274"/>
      <c r="L32" s="275">
        <f t="shared" si="15"/>
        <v>0</v>
      </c>
      <c r="M32" s="275">
        <f t="shared" si="16"/>
        <v>0</v>
      </c>
      <c r="N32" s="277"/>
      <c r="O32" s="267"/>
      <c r="P32" s="278">
        <f t="shared" si="17"/>
        <v>0</v>
      </c>
      <c r="Q32" s="304"/>
      <c r="R32" s="126" t="str">
        <f t="shared" si="2"/>
        <v>-</v>
      </c>
      <c r="S32" s="237">
        <v>250</v>
      </c>
      <c r="T32" s="270">
        <f t="shared" si="18"/>
        <v>0</v>
      </c>
      <c r="U32" s="271">
        <v>94</v>
      </c>
    </row>
    <row r="33" spans="1:21" s="104" customFormat="1" ht="20.25" customHeight="1" outlineLevel="1">
      <c r="A33" s="155"/>
      <c r="B33" s="156"/>
      <c r="C33" s="184"/>
      <c r="D33" s="157"/>
      <c r="E33" s="272"/>
      <c r="F33" s="273"/>
      <c r="G33" s="274"/>
      <c r="H33" s="275"/>
      <c r="I33" s="275">
        <f t="shared" si="13"/>
        <v>0</v>
      </c>
      <c r="J33" s="276">
        <f t="shared" si="14"/>
        <v>0</v>
      </c>
      <c r="K33" s="274"/>
      <c r="L33" s="275">
        <f t="shared" si="15"/>
        <v>0</v>
      </c>
      <c r="M33" s="275">
        <f t="shared" si="16"/>
        <v>0</v>
      </c>
      <c r="N33" s="277"/>
      <c r="O33" s="267"/>
      <c r="P33" s="278">
        <f t="shared" si="17"/>
        <v>0</v>
      </c>
      <c r="Q33" s="304"/>
      <c r="R33" s="126" t="str">
        <f t="shared" si="2"/>
        <v>-</v>
      </c>
      <c r="S33" s="237">
        <v>250</v>
      </c>
      <c r="T33" s="270">
        <f t="shared" si="18"/>
        <v>0</v>
      </c>
      <c r="U33" s="271">
        <v>94</v>
      </c>
    </row>
    <row r="34" spans="1:21" s="104" customFormat="1" ht="20.25" customHeight="1" outlineLevel="1">
      <c r="A34" s="155"/>
      <c r="B34" s="156"/>
      <c r="C34" s="184"/>
      <c r="D34" s="157"/>
      <c r="E34" s="272"/>
      <c r="F34" s="273"/>
      <c r="G34" s="274"/>
      <c r="H34" s="275"/>
      <c r="I34" s="275">
        <f>IF(G34=0,0,(AVERAGE(G34:H34)))</f>
        <v>0</v>
      </c>
      <c r="J34" s="276">
        <f>I34/3</f>
        <v>0</v>
      </c>
      <c r="K34" s="274"/>
      <c r="L34" s="275">
        <f t="shared" si="15"/>
        <v>0</v>
      </c>
      <c r="M34" s="275">
        <f>SUM(K34:L34)</f>
        <v>0</v>
      </c>
      <c r="N34" s="277"/>
      <c r="O34" s="267"/>
      <c r="P34" s="278">
        <f>J34-M34</f>
        <v>0</v>
      </c>
      <c r="Q34" s="304"/>
      <c r="R34" s="126" t="str">
        <f t="shared" si="2"/>
        <v>-</v>
      </c>
      <c r="S34" s="237">
        <v>250</v>
      </c>
      <c r="T34" s="270">
        <f t="shared" si="18"/>
        <v>0</v>
      </c>
      <c r="U34" s="271">
        <v>94</v>
      </c>
    </row>
    <row r="35" spans="1:21" s="104" customFormat="1" ht="20.25" customHeight="1" outlineLevel="1">
      <c r="A35" s="155"/>
      <c r="B35" s="156"/>
      <c r="C35" s="184"/>
      <c r="D35" s="157"/>
      <c r="E35" s="272"/>
      <c r="F35" s="273"/>
      <c r="G35" s="274"/>
      <c r="H35" s="275"/>
      <c r="I35" s="275">
        <f>IF(G35=0,0,(AVERAGE(G35:H35)))</f>
        <v>0</v>
      </c>
      <c r="J35" s="276">
        <f>I35/3</f>
        <v>0</v>
      </c>
      <c r="K35" s="274"/>
      <c r="L35" s="275">
        <f t="shared" si="15"/>
        <v>0</v>
      </c>
      <c r="M35" s="275">
        <f>SUM(K35:L35)</f>
        <v>0</v>
      </c>
      <c r="N35" s="277"/>
      <c r="O35" s="267"/>
      <c r="P35" s="278">
        <f>J35-M35</f>
        <v>0</v>
      </c>
      <c r="Q35" s="304"/>
      <c r="R35" s="126" t="str">
        <f t="shared" si="2"/>
        <v>-</v>
      </c>
      <c r="S35" s="237">
        <v>250</v>
      </c>
      <c r="T35" s="270">
        <f t="shared" si="18"/>
        <v>0</v>
      </c>
      <c r="U35" s="271">
        <v>94</v>
      </c>
    </row>
    <row r="36" spans="1:21" s="104" customFormat="1" ht="20.25" customHeight="1" outlineLevel="1">
      <c r="A36" s="155"/>
      <c r="B36" s="156"/>
      <c r="C36" s="184"/>
      <c r="D36" s="157"/>
      <c r="E36" s="272"/>
      <c r="F36" s="273"/>
      <c r="G36" s="274"/>
      <c r="H36" s="275"/>
      <c r="I36" s="275">
        <f>IF(G36=0,0,(AVERAGE(G36:H36)))</f>
        <v>0</v>
      </c>
      <c r="J36" s="276">
        <f>I36/3</f>
        <v>0</v>
      </c>
      <c r="K36" s="274"/>
      <c r="L36" s="275">
        <f t="shared" si="15"/>
        <v>0</v>
      </c>
      <c r="M36" s="275">
        <f>SUM(K36:L36)</f>
        <v>0</v>
      </c>
      <c r="N36" s="277"/>
      <c r="O36" s="267"/>
      <c r="P36" s="278">
        <f>J36-M36</f>
        <v>0</v>
      </c>
      <c r="Q36" s="304"/>
      <c r="R36" s="126" t="str">
        <f t="shared" si="2"/>
        <v>-</v>
      </c>
      <c r="S36" s="237">
        <v>250</v>
      </c>
      <c r="T36" s="270">
        <f t="shared" si="18"/>
        <v>0</v>
      </c>
      <c r="U36" s="271">
        <v>94</v>
      </c>
    </row>
    <row r="37" spans="1:21" s="104" customFormat="1" ht="20.25" customHeight="1" outlineLevel="1" thickBot="1">
      <c r="A37" s="166"/>
      <c r="B37" s="167"/>
      <c r="C37" s="199"/>
      <c r="D37" s="167"/>
      <c r="E37" s="321"/>
      <c r="F37" s="169"/>
      <c r="G37" s="290"/>
      <c r="H37" s="291"/>
      <c r="I37" s="291">
        <f t="shared" si="13"/>
        <v>0</v>
      </c>
      <c r="J37" s="292">
        <f t="shared" si="14"/>
        <v>0</v>
      </c>
      <c r="K37" s="290"/>
      <c r="L37" s="291">
        <f t="shared" si="15"/>
        <v>0</v>
      </c>
      <c r="M37" s="291">
        <f t="shared" si="16"/>
        <v>0</v>
      </c>
      <c r="N37" s="293"/>
      <c r="O37" s="267"/>
      <c r="P37" s="294">
        <f t="shared" si="17"/>
        <v>0</v>
      </c>
      <c r="Q37" s="317"/>
      <c r="R37" s="126" t="str">
        <f t="shared" si="2"/>
        <v>-</v>
      </c>
      <c r="S37" s="237">
        <v>250</v>
      </c>
      <c r="T37" s="270">
        <f t="shared" si="18"/>
        <v>0</v>
      </c>
      <c r="U37" s="271">
        <v>94</v>
      </c>
    </row>
    <row r="38" spans="1:21" s="104" customFormat="1" ht="20.25" customHeight="1" thickBot="1">
      <c r="A38" s="250"/>
      <c r="B38" s="251" t="s">
        <v>49</v>
      </c>
      <c r="C38" s="252"/>
      <c r="D38" s="252"/>
      <c r="E38" s="253"/>
      <c r="F38" s="252"/>
      <c r="G38" s="254"/>
      <c r="H38" s="254"/>
      <c r="I38" s="254"/>
      <c r="J38" s="254"/>
      <c r="K38" s="254"/>
      <c r="L38" s="254"/>
      <c r="M38" s="254"/>
      <c r="N38" s="255"/>
      <c r="O38" s="256"/>
      <c r="P38" s="407"/>
      <c r="Q38" s="408"/>
      <c r="R38" s="296"/>
      <c r="S38" s="296"/>
      <c r="T38" s="296"/>
      <c r="U38" s="259"/>
    </row>
    <row r="39" spans="1:21" s="104" customFormat="1" ht="20.25" customHeight="1" outlineLevel="1">
      <c r="A39" s="322"/>
      <c r="B39" s="323"/>
      <c r="C39" s="324"/>
      <c r="D39" s="325"/>
      <c r="E39" s="326"/>
      <c r="F39" s="327"/>
      <c r="G39" s="263"/>
      <c r="H39" s="264"/>
      <c r="I39" s="264">
        <f t="shared" ref="I39:I45" si="19">IF(G39=0,0,(AVERAGE(G39:H39)))</f>
        <v>0</v>
      </c>
      <c r="J39" s="265">
        <f t="shared" ref="J39:J45" si="20">I39/3</f>
        <v>0</v>
      </c>
      <c r="K39" s="263"/>
      <c r="L39" s="264">
        <f t="shared" ref="L39:L45" si="21">IF(N39=0,0,IF((N39-U39)&lt;0,0,ROUNDUP((N39-U39)*0.25,0)))</f>
        <v>0</v>
      </c>
      <c r="M39" s="264">
        <f t="shared" ref="M39:M45" si="22">SUM(K39:L39)</f>
        <v>0</v>
      </c>
      <c r="N39" s="328"/>
      <c r="O39" s="267"/>
      <c r="P39" s="268">
        <f>J54-M39</f>
        <v>0</v>
      </c>
      <c r="Q39" s="318"/>
      <c r="R39" s="126" t="str">
        <f t="shared" si="2"/>
        <v>-</v>
      </c>
      <c r="S39" s="237">
        <v>250</v>
      </c>
      <c r="T39" s="270">
        <f t="shared" ref="T39:T45" si="23">(I39/S39)</f>
        <v>0</v>
      </c>
      <c r="U39" s="271">
        <v>82</v>
      </c>
    </row>
    <row r="40" spans="1:21" s="104" customFormat="1" ht="20.100000000000001" customHeight="1" outlineLevel="1">
      <c r="A40" s="155"/>
      <c r="B40" s="156"/>
      <c r="C40" s="184"/>
      <c r="D40" s="157"/>
      <c r="E40" s="272"/>
      <c r="F40" s="273"/>
      <c r="G40" s="274"/>
      <c r="H40" s="275"/>
      <c r="I40" s="275">
        <f t="shared" si="19"/>
        <v>0</v>
      </c>
      <c r="J40" s="276">
        <f t="shared" si="20"/>
        <v>0</v>
      </c>
      <c r="K40" s="274"/>
      <c r="L40" s="275">
        <f t="shared" si="21"/>
        <v>0</v>
      </c>
      <c r="M40" s="275">
        <f t="shared" si="22"/>
        <v>0</v>
      </c>
      <c r="N40" s="277"/>
      <c r="O40" s="267"/>
      <c r="P40" s="278">
        <f t="shared" ref="P40:P45" si="24">J40-M40</f>
        <v>0</v>
      </c>
      <c r="Q40" s="304"/>
      <c r="R40" s="126" t="str">
        <f t="shared" si="2"/>
        <v>-</v>
      </c>
      <c r="S40" s="237">
        <v>250</v>
      </c>
      <c r="T40" s="270">
        <f t="shared" si="23"/>
        <v>0</v>
      </c>
      <c r="U40" s="271">
        <v>94</v>
      </c>
    </row>
    <row r="41" spans="1:21" s="104" customFormat="1" ht="20.25" customHeight="1" outlineLevel="1">
      <c r="A41" s="155"/>
      <c r="B41" s="156"/>
      <c r="C41" s="184"/>
      <c r="D41" s="157"/>
      <c r="E41" s="272"/>
      <c r="F41" s="273"/>
      <c r="G41" s="274"/>
      <c r="H41" s="275"/>
      <c r="I41" s="275">
        <f t="shared" si="19"/>
        <v>0</v>
      </c>
      <c r="J41" s="276">
        <f t="shared" si="20"/>
        <v>0</v>
      </c>
      <c r="K41" s="274"/>
      <c r="L41" s="275">
        <f t="shared" si="21"/>
        <v>0</v>
      </c>
      <c r="M41" s="275">
        <f t="shared" si="22"/>
        <v>0</v>
      </c>
      <c r="N41" s="277"/>
      <c r="O41" s="267"/>
      <c r="P41" s="278">
        <f t="shared" si="24"/>
        <v>0</v>
      </c>
      <c r="Q41" s="304"/>
      <c r="R41" s="126" t="str">
        <f t="shared" si="2"/>
        <v>-</v>
      </c>
      <c r="S41" s="237">
        <v>250</v>
      </c>
      <c r="T41" s="270">
        <f t="shared" si="23"/>
        <v>0</v>
      </c>
      <c r="U41" s="271">
        <v>94</v>
      </c>
    </row>
    <row r="42" spans="1:21" s="104" customFormat="1" ht="20.25" customHeight="1" outlineLevel="1">
      <c r="A42" s="155"/>
      <c r="B42" s="156"/>
      <c r="C42" s="184"/>
      <c r="D42" s="157"/>
      <c r="E42" s="272"/>
      <c r="F42" s="273"/>
      <c r="G42" s="274"/>
      <c r="H42" s="275"/>
      <c r="I42" s="275">
        <f t="shared" si="19"/>
        <v>0</v>
      </c>
      <c r="J42" s="276">
        <f t="shared" si="20"/>
        <v>0</v>
      </c>
      <c r="K42" s="274"/>
      <c r="L42" s="275">
        <f t="shared" si="21"/>
        <v>0</v>
      </c>
      <c r="M42" s="275">
        <f t="shared" si="22"/>
        <v>0</v>
      </c>
      <c r="N42" s="277"/>
      <c r="O42" s="267"/>
      <c r="P42" s="278">
        <f t="shared" si="24"/>
        <v>0</v>
      </c>
      <c r="Q42" s="304"/>
      <c r="R42" s="126" t="str">
        <f t="shared" si="2"/>
        <v>-</v>
      </c>
      <c r="S42" s="237">
        <v>250</v>
      </c>
      <c r="T42" s="270">
        <f t="shared" si="23"/>
        <v>0</v>
      </c>
      <c r="U42" s="271">
        <v>94</v>
      </c>
    </row>
    <row r="43" spans="1:21" s="104" customFormat="1" ht="20.25" customHeight="1" outlineLevel="1">
      <c r="A43" s="155"/>
      <c r="B43" s="156"/>
      <c r="C43" s="184"/>
      <c r="D43" s="157"/>
      <c r="E43" s="272"/>
      <c r="F43" s="273"/>
      <c r="G43" s="274"/>
      <c r="H43" s="275"/>
      <c r="I43" s="275">
        <f t="shared" si="19"/>
        <v>0</v>
      </c>
      <c r="J43" s="276">
        <f t="shared" si="20"/>
        <v>0</v>
      </c>
      <c r="K43" s="274"/>
      <c r="L43" s="275">
        <f t="shared" si="21"/>
        <v>0</v>
      </c>
      <c r="M43" s="275">
        <f t="shared" si="22"/>
        <v>0</v>
      </c>
      <c r="N43" s="277"/>
      <c r="O43" s="267"/>
      <c r="P43" s="278">
        <f t="shared" si="24"/>
        <v>0</v>
      </c>
      <c r="Q43" s="304"/>
      <c r="R43" s="126" t="str">
        <f t="shared" si="2"/>
        <v>-</v>
      </c>
      <c r="S43" s="237">
        <v>250</v>
      </c>
      <c r="T43" s="270">
        <f t="shared" si="23"/>
        <v>0</v>
      </c>
      <c r="U43" s="271">
        <v>94</v>
      </c>
    </row>
    <row r="44" spans="1:21" s="104" customFormat="1" ht="20.25" customHeight="1" outlineLevel="1">
      <c r="A44" s="155"/>
      <c r="B44" s="156"/>
      <c r="C44" s="184"/>
      <c r="D44" s="157"/>
      <c r="E44" s="272"/>
      <c r="F44" s="273"/>
      <c r="G44" s="274"/>
      <c r="H44" s="275"/>
      <c r="I44" s="275">
        <f t="shared" si="19"/>
        <v>0</v>
      </c>
      <c r="J44" s="276">
        <f t="shared" si="20"/>
        <v>0</v>
      </c>
      <c r="K44" s="274"/>
      <c r="L44" s="275">
        <f t="shared" si="21"/>
        <v>0</v>
      </c>
      <c r="M44" s="275">
        <f t="shared" si="22"/>
        <v>0</v>
      </c>
      <c r="N44" s="277"/>
      <c r="O44" s="267"/>
      <c r="P44" s="278">
        <f t="shared" si="24"/>
        <v>0</v>
      </c>
      <c r="Q44" s="304"/>
      <c r="R44" s="126" t="str">
        <f t="shared" si="2"/>
        <v>-</v>
      </c>
      <c r="S44" s="237">
        <v>250</v>
      </c>
      <c r="T44" s="270">
        <f t="shared" si="23"/>
        <v>0</v>
      </c>
      <c r="U44" s="271">
        <v>94</v>
      </c>
    </row>
    <row r="45" spans="1:21" s="104" customFormat="1" ht="20.25" customHeight="1" outlineLevel="1" thickBot="1">
      <c r="A45" s="166"/>
      <c r="B45" s="167"/>
      <c r="C45" s="199"/>
      <c r="D45" s="167"/>
      <c r="E45" s="321"/>
      <c r="F45" s="169"/>
      <c r="G45" s="290"/>
      <c r="H45" s="291"/>
      <c r="I45" s="291">
        <f t="shared" si="19"/>
        <v>0</v>
      </c>
      <c r="J45" s="292">
        <f t="shared" si="20"/>
        <v>0</v>
      </c>
      <c r="K45" s="290"/>
      <c r="L45" s="291">
        <f t="shared" si="21"/>
        <v>0</v>
      </c>
      <c r="M45" s="291">
        <f t="shared" si="22"/>
        <v>0</v>
      </c>
      <c r="N45" s="329"/>
      <c r="O45" s="267"/>
      <c r="P45" s="294">
        <f t="shared" si="24"/>
        <v>0</v>
      </c>
      <c r="Q45" s="317"/>
      <c r="R45" s="126" t="str">
        <f t="shared" si="2"/>
        <v>-</v>
      </c>
      <c r="S45" s="237">
        <v>250</v>
      </c>
      <c r="T45" s="270">
        <f t="shared" si="23"/>
        <v>0</v>
      </c>
      <c r="U45" s="271">
        <v>82</v>
      </c>
    </row>
    <row r="46" spans="1:21" s="104" customFormat="1" ht="20.25" customHeight="1" thickBot="1">
      <c r="A46" s="250"/>
      <c r="B46" s="251" t="s">
        <v>50</v>
      </c>
      <c r="C46" s="252"/>
      <c r="D46" s="252"/>
      <c r="E46" s="253"/>
      <c r="F46" s="252"/>
      <c r="G46" s="254"/>
      <c r="H46" s="254"/>
      <c r="I46" s="254"/>
      <c r="J46" s="254"/>
      <c r="K46" s="254"/>
      <c r="L46" s="254"/>
      <c r="M46" s="254"/>
      <c r="N46" s="255"/>
      <c r="O46" s="256"/>
      <c r="P46" s="407"/>
      <c r="Q46" s="408"/>
      <c r="R46" s="296"/>
      <c r="S46" s="296"/>
      <c r="T46" s="296"/>
      <c r="U46" s="259"/>
    </row>
    <row r="47" spans="1:21" s="340" customFormat="1" ht="20.25" customHeight="1" outlineLevel="1">
      <c r="A47" s="330"/>
      <c r="B47" s="331"/>
      <c r="C47" s="332"/>
      <c r="D47" s="333"/>
      <c r="E47" s="334"/>
      <c r="F47" s="335"/>
      <c r="G47" s="336"/>
      <c r="H47" s="337"/>
      <c r="I47" s="264">
        <f t="shared" ref="I47:I52" si="25">IF(G47=0,0,(AVERAGE(G47:H47)))</f>
        <v>0</v>
      </c>
      <c r="J47" s="265">
        <f t="shared" ref="J47:J53" si="26">I47/3</f>
        <v>0</v>
      </c>
      <c r="K47" s="336"/>
      <c r="L47" s="264">
        <f>IF(N61=0,0,IF((N61-U61)&lt;0,0,ROUNDUP((N61-U61)*0.25,0)))</f>
        <v>0</v>
      </c>
      <c r="M47" s="264">
        <f>SUM(K53:L53)</f>
        <v>0</v>
      </c>
      <c r="N47" s="338"/>
      <c r="O47" s="182"/>
      <c r="P47" s="268">
        <f t="shared" ref="P47:P53" si="27">J47-M47</f>
        <v>0</v>
      </c>
      <c r="Q47" s="339"/>
      <c r="R47" s="126" t="str">
        <f t="shared" si="2"/>
        <v>-</v>
      </c>
      <c r="S47" s="237">
        <v>250</v>
      </c>
      <c r="T47" s="270">
        <f t="shared" ref="T47:T53" si="28">(I47/S47)</f>
        <v>0</v>
      </c>
      <c r="U47" s="271">
        <v>82</v>
      </c>
    </row>
    <row r="48" spans="1:21" s="104" customFormat="1" ht="20.100000000000001" customHeight="1" outlineLevel="1">
      <c r="A48" s="155"/>
      <c r="B48" s="156"/>
      <c r="C48" s="184"/>
      <c r="D48" s="157"/>
      <c r="E48" s="272"/>
      <c r="F48" s="273"/>
      <c r="G48" s="274"/>
      <c r="H48" s="275"/>
      <c r="I48" s="275">
        <f t="shared" si="25"/>
        <v>0</v>
      </c>
      <c r="J48" s="276">
        <f t="shared" si="26"/>
        <v>0</v>
      </c>
      <c r="K48" s="274"/>
      <c r="L48" s="275">
        <f>IF(N48=0,0,IF((N48-U48)&lt;0,0,ROUNDUP((N48-U48)*0.25,0)))</f>
        <v>0</v>
      </c>
      <c r="M48" s="275">
        <f>SUM(K48:L48)</f>
        <v>0</v>
      </c>
      <c r="N48" s="277"/>
      <c r="O48" s="267"/>
      <c r="P48" s="278">
        <f t="shared" si="27"/>
        <v>0</v>
      </c>
      <c r="Q48" s="304"/>
      <c r="R48" s="126" t="str">
        <f t="shared" si="2"/>
        <v>-</v>
      </c>
      <c r="S48" s="237">
        <v>250</v>
      </c>
      <c r="T48" s="270">
        <f t="shared" si="28"/>
        <v>0</v>
      </c>
      <c r="U48" s="271">
        <v>94</v>
      </c>
    </row>
    <row r="49" spans="1:21" s="104" customFormat="1" ht="20.25" customHeight="1" outlineLevel="1">
      <c r="A49" s="155"/>
      <c r="B49" s="156"/>
      <c r="C49" s="184"/>
      <c r="D49" s="157"/>
      <c r="E49" s="272"/>
      <c r="F49" s="273"/>
      <c r="G49" s="274"/>
      <c r="H49" s="275"/>
      <c r="I49" s="275">
        <f t="shared" si="25"/>
        <v>0</v>
      </c>
      <c r="J49" s="276">
        <f t="shared" si="26"/>
        <v>0</v>
      </c>
      <c r="K49" s="274"/>
      <c r="L49" s="275">
        <f>IF(N49=0,0,IF((N49-U49)&lt;0,0,ROUNDUP((N49-U49)*0.25,0)))</f>
        <v>0</v>
      </c>
      <c r="M49" s="275">
        <f>SUM(K49:L49)</f>
        <v>0</v>
      </c>
      <c r="N49" s="277"/>
      <c r="O49" s="267"/>
      <c r="P49" s="278">
        <f t="shared" si="27"/>
        <v>0</v>
      </c>
      <c r="Q49" s="304"/>
      <c r="R49" s="126" t="str">
        <f t="shared" si="2"/>
        <v>-</v>
      </c>
      <c r="S49" s="237">
        <v>250</v>
      </c>
      <c r="T49" s="270">
        <f t="shared" si="28"/>
        <v>0</v>
      </c>
      <c r="U49" s="271">
        <v>94</v>
      </c>
    </row>
    <row r="50" spans="1:21" s="104" customFormat="1" ht="20.25" customHeight="1" outlineLevel="1">
      <c r="A50" s="155"/>
      <c r="B50" s="156"/>
      <c r="C50" s="184"/>
      <c r="D50" s="157"/>
      <c r="E50" s="272"/>
      <c r="F50" s="273"/>
      <c r="G50" s="274"/>
      <c r="H50" s="275"/>
      <c r="I50" s="275">
        <f t="shared" si="25"/>
        <v>0</v>
      </c>
      <c r="J50" s="276">
        <f t="shared" si="26"/>
        <v>0</v>
      </c>
      <c r="K50" s="274"/>
      <c r="L50" s="275">
        <f>IF(N50=0,0,IF((N50-U50)&lt;0,0,ROUNDUP((N50-U50)*0.25,0)))</f>
        <v>0</v>
      </c>
      <c r="M50" s="275">
        <f>SUM(K50:L50)</f>
        <v>0</v>
      </c>
      <c r="N50" s="277"/>
      <c r="O50" s="267"/>
      <c r="P50" s="278">
        <f t="shared" si="27"/>
        <v>0</v>
      </c>
      <c r="Q50" s="304"/>
      <c r="R50" s="126" t="str">
        <f t="shared" si="2"/>
        <v>-</v>
      </c>
      <c r="S50" s="237">
        <v>250</v>
      </c>
      <c r="T50" s="270">
        <f t="shared" si="28"/>
        <v>0</v>
      </c>
      <c r="U50" s="271">
        <v>94</v>
      </c>
    </row>
    <row r="51" spans="1:21" s="104" customFormat="1" ht="20.25" customHeight="1" outlineLevel="1">
      <c r="A51" s="155"/>
      <c r="B51" s="156"/>
      <c r="C51" s="184"/>
      <c r="D51" s="157"/>
      <c r="E51" s="272"/>
      <c r="F51" s="273"/>
      <c r="G51" s="274"/>
      <c r="H51" s="275"/>
      <c r="I51" s="275">
        <f t="shared" si="25"/>
        <v>0</v>
      </c>
      <c r="J51" s="276">
        <f t="shared" si="26"/>
        <v>0</v>
      </c>
      <c r="K51" s="274"/>
      <c r="L51" s="275">
        <f>IF(N51=0,0,IF((N51-U51)&lt;0,0,ROUNDUP((N51-U51)*0.25,0)))</f>
        <v>0</v>
      </c>
      <c r="M51" s="275">
        <f>SUM(K51:L51)</f>
        <v>0</v>
      </c>
      <c r="N51" s="277"/>
      <c r="O51" s="267"/>
      <c r="P51" s="278">
        <f t="shared" si="27"/>
        <v>0</v>
      </c>
      <c r="Q51" s="304"/>
      <c r="R51" s="126" t="str">
        <f t="shared" si="2"/>
        <v>-</v>
      </c>
      <c r="S51" s="237">
        <v>250</v>
      </c>
      <c r="T51" s="270">
        <f t="shared" si="28"/>
        <v>0</v>
      </c>
      <c r="U51" s="271">
        <v>94</v>
      </c>
    </row>
    <row r="52" spans="1:21" s="104" customFormat="1" ht="20.25" customHeight="1" outlineLevel="1">
      <c r="A52" s="155"/>
      <c r="B52" s="156"/>
      <c r="C52" s="184"/>
      <c r="D52" s="157"/>
      <c r="E52" s="272"/>
      <c r="F52" s="273"/>
      <c r="G52" s="274"/>
      <c r="H52" s="275"/>
      <c r="I52" s="275">
        <f t="shared" si="25"/>
        <v>0</v>
      </c>
      <c r="J52" s="276">
        <f t="shared" si="26"/>
        <v>0</v>
      </c>
      <c r="K52" s="274"/>
      <c r="L52" s="275">
        <f>IF(N52=0,0,IF((N52-U52)&lt;0,0,ROUNDUP((N52-U52)*0.25,0)))</f>
        <v>0</v>
      </c>
      <c r="M52" s="275">
        <f>SUM(K52:L52)</f>
        <v>0</v>
      </c>
      <c r="N52" s="277"/>
      <c r="O52" s="267"/>
      <c r="P52" s="278">
        <f t="shared" si="27"/>
        <v>0</v>
      </c>
      <c r="Q52" s="304"/>
      <c r="R52" s="126" t="str">
        <f t="shared" si="2"/>
        <v>-</v>
      </c>
      <c r="S52" s="237">
        <v>250</v>
      </c>
      <c r="T52" s="270">
        <f t="shared" si="28"/>
        <v>0</v>
      </c>
      <c r="U52" s="271">
        <v>94</v>
      </c>
    </row>
    <row r="53" spans="1:21" s="104" customFormat="1" ht="20.25" customHeight="1" outlineLevel="1" thickBot="1">
      <c r="A53" s="166"/>
      <c r="B53" s="167"/>
      <c r="C53" s="199"/>
      <c r="D53" s="167"/>
      <c r="E53" s="321"/>
      <c r="F53" s="169"/>
      <c r="G53" s="290"/>
      <c r="H53" s="291"/>
      <c r="I53" s="291">
        <f>IF(G54=0,0,(AVERAGE(G54:H54)))</f>
        <v>0</v>
      </c>
      <c r="J53" s="292">
        <f t="shared" si="26"/>
        <v>0</v>
      </c>
      <c r="K53" s="290"/>
      <c r="L53" s="291">
        <f>IF(N62=0,0,IF((N62-U62)&lt;0,0,ROUNDUP((N62-U62)*0.25,0)))</f>
        <v>0</v>
      </c>
      <c r="M53" s="291">
        <f>SUM(K54:L54)</f>
        <v>0</v>
      </c>
      <c r="N53" s="329"/>
      <c r="O53" s="267"/>
      <c r="P53" s="294">
        <f t="shared" si="27"/>
        <v>0</v>
      </c>
      <c r="Q53" s="317"/>
      <c r="R53" s="126" t="str">
        <f t="shared" si="2"/>
        <v>-</v>
      </c>
      <c r="S53" s="237">
        <v>250</v>
      </c>
      <c r="T53" s="270">
        <f t="shared" si="28"/>
        <v>0</v>
      </c>
      <c r="U53" s="271">
        <v>82</v>
      </c>
    </row>
    <row r="54" spans="1:21" s="104" customFormat="1" ht="20.25" customHeight="1" thickBot="1">
      <c r="A54" s="250"/>
      <c r="B54" s="251" t="s">
        <v>51</v>
      </c>
      <c r="C54" s="252"/>
      <c r="D54" s="252"/>
      <c r="E54" s="253"/>
      <c r="F54" s="252"/>
      <c r="G54" s="254"/>
      <c r="H54" s="254"/>
      <c r="I54" s="254"/>
      <c r="J54" s="254"/>
      <c r="K54" s="254"/>
      <c r="L54" s="254"/>
      <c r="M54" s="254"/>
      <c r="N54" s="255"/>
      <c r="O54" s="256"/>
      <c r="P54" s="407"/>
      <c r="Q54" s="408"/>
      <c r="R54" s="296"/>
      <c r="S54" s="296"/>
      <c r="T54" s="296"/>
      <c r="U54" s="259"/>
    </row>
    <row r="55" spans="1:21" s="104" customFormat="1" ht="20.25" customHeight="1" outlineLevel="1">
      <c r="A55" s="115"/>
      <c r="B55" s="116"/>
      <c r="C55" s="260"/>
      <c r="D55" s="117"/>
      <c r="E55" s="261"/>
      <c r="F55" s="262"/>
      <c r="G55" s="263"/>
      <c r="H55" s="264"/>
      <c r="I55" s="264">
        <f t="shared" ref="I55:I61" si="29">IF(G55=0,0,(AVERAGE(G55:H55)))</f>
        <v>0</v>
      </c>
      <c r="J55" s="265">
        <f t="shared" ref="J55:J61" si="30">I55/3</f>
        <v>0</v>
      </c>
      <c r="K55" s="263"/>
      <c r="L55" s="264">
        <f t="shared" ref="L55:L61" si="31">IF(N55=0,0,IF((N55-U55)&lt;0,0,ROUNDUP((N55-U55)*0.25,0)))</f>
        <v>0</v>
      </c>
      <c r="M55" s="264">
        <f t="shared" ref="M55:M61" si="32">SUM(K55:L55)</f>
        <v>0</v>
      </c>
      <c r="N55" s="328"/>
      <c r="O55" s="267"/>
      <c r="P55" s="268">
        <f t="shared" ref="P55:P61" si="33">J55-M55</f>
        <v>0</v>
      </c>
      <c r="Q55" s="318"/>
      <c r="R55" s="126" t="str">
        <f t="shared" si="2"/>
        <v>-</v>
      </c>
      <c r="S55" s="237">
        <v>250</v>
      </c>
      <c r="T55" s="270">
        <f t="shared" ref="T55:T61" si="34">(I55/S55)</f>
        <v>0</v>
      </c>
      <c r="U55" s="271">
        <v>94</v>
      </c>
    </row>
    <row r="56" spans="1:21" s="104" customFormat="1" ht="20.100000000000001" customHeight="1" outlineLevel="1">
      <c r="A56" s="155"/>
      <c r="B56" s="156"/>
      <c r="C56" s="184"/>
      <c r="D56" s="157"/>
      <c r="E56" s="272"/>
      <c r="F56" s="273"/>
      <c r="G56" s="274"/>
      <c r="H56" s="275"/>
      <c r="I56" s="275">
        <f t="shared" si="29"/>
        <v>0</v>
      </c>
      <c r="J56" s="276">
        <f t="shared" si="30"/>
        <v>0</v>
      </c>
      <c r="K56" s="274"/>
      <c r="L56" s="275">
        <f t="shared" si="31"/>
        <v>0</v>
      </c>
      <c r="M56" s="275">
        <f t="shared" si="32"/>
        <v>0</v>
      </c>
      <c r="N56" s="277"/>
      <c r="O56" s="267"/>
      <c r="P56" s="278">
        <f t="shared" si="33"/>
        <v>0</v>
      </c>
      <c r="Q56" s="304"/>
      <c r="R56" s="126" t="str">
        <f t="shared" si="2"/>
        <v>-</v>
      </c>
      <c r="S56" s="237">
        <v>250</v>
      </c>
      <c r="T56" s="270">
        <f t="shared" si="34"/>
        <v>0</v>
      </c>
      <c r="U56" s="271">
        <v>94</v>
      </c>
    </row>
    <row r="57" spans="1:21" s="104" customFormat="1" ht="20.25" customHeight="1" outlineLevel="1">
      <c r="A57" s="155"/>
      <c r="B57" s="156"/>
      <c r="C57" s="184"/>
      <c r="D57" s="157"/>
      <c r="E57" s="272"/>
      <c r="F57" s="273"/>
      <c r="G57" s="274"/>
      <c r="H57" s="275"/>
      <c r="I57" s="275">
        <f t="shared" si="29"/>
        <v>0</v>
      </c>
      <c r="J57" s="276">
        <f t="shared" si="30"/>
        <v>0</v>
      </c>
      <c r="K57" s="274"/>
      <c r="L57" s="275">
        <f t="shared" si="31"/>
        <v>0</v>
      </c>
      <c r="M57" s="275">
        <f t="shared" si="32"/>
        <v>0</v>
      </c>
      <c r="N57" s="277"/>
      <c r="O57" s="267"/>
      <c r="P57" s="278">
        <f t="shared" si="33"/>
        <v>0</v>
      </c>
      <c r="Q57" s="304"/>
      <c r="R57" s="126" t="str">
        <f t="shared" si="2"/>
        <v>-</v>
      </c>
      <c r="S57" s="237">
        <v>250</v>
      </c>
      <c r="T57" s="270">
        <f t="shared" si="34"/>
        <v>0</v>
      </c>
      <c r="U57" s="271">
        <v>94</v>
      </c>
    </row>
    <row r="58" spans="1:21" s="104" customFormat="1" ht="20.25" customHeight="1" outlineLevel="1">
      <c r="A58" s="155"/>
      <c r="B58" s="156"/>
      <c r="C58" s="184"/>
      <c r="D58" s="157"/>
      <c r="E58" s="272"/>
      <c r="F58" s="273"/>
      <c r="G58" s="274"/>
      <c r="H58" s="275"/>
      <c r="I58" s="275">
        <f t="shared" si="29"/>
        <v>0</v>
      </c>
      <c r="J58" s="276">
        <f t="shared" si="30"/>
        <v>0</v>
      </c>
      <c r="K58" s="274"/>
      <c r="L58" s="275">
        <f t="shared" si="31"/>
        <v>0</v>
      </c>
      <c r="M58" s="275">
        <f t="shared" si="32"/>
        <v>0</v>
      </c>
      <c r="N58" s="277"/>
      <c r="O58" s="267"/>
      <c r="P58" s="278">
        <f t="shared" si="33"/>
        <v>0</v>
      </c>
      <c r="Q58" s="304"/>
      <c r="R58" s="126" t="str">
        <f t="shared" si="2"/>
        <v>-</v>
      </c>
      <c r="S58" s="237">
        <v>250</v>
      </c>
      <c r="T58" s="270">
        <f t="shared" si="34"/>
        <v>0</v>
      </c>
      <c r="U58" s="271">
        <v>94</v>
      </c>
    </row>
    <row r="59" spans="1:21" s="104" customFormat="1" ht="20.25" customHeight="1" outlineLevel="1">
      <c r="A59" s="155"/>
      <c r="B59" s="156"/>
      <c r="C59" s="184"/>
      <c r="D59" s="157"/>
      <c r="E59" s="272"/>
      <c r="F59" s="273"/>
      <c r="G59" s="274"/>
      <c r="H59" s="275"/>
      <c r="I59" s="275">
        <f t="shared" si="29"/>
        <v>0</v>
      </c>
      <c r="J59" s="276">
        <f t="shared" si="30"/>
        <v>0</v>
      </c>
      <c r="K59" s="274"/>
      <c r="L59" s="275">
        <f t="shared" si="31"/>
        <v>0</v>
      </c>
      <c r="M59" s="275">
        <f t="shared" si="32"/>
        <v>0</v>
      </c>
      <c r="N59" s="277"/>
      <c r="O59" s="267"/>
      <c r="P59" s="278">
        <f t="shared" si="33"/>
        <v>0</v>
      </c>
      <c r="Q59" s="304"/>
      <c r="R59" s="126" t="str">
        <f t="shared" si="2"/>
        <v>-</v>
      </c>
      <c r="S59" s="237">
        <v>250</v>
      </c>
      <c r="T59" s="270">
        <f t="shared" si="34"/>
        <v>0</v>
      </c>
      <c r="U59" s="271">
        <v>94</v>
      </c>
    </row>
    <row r="60" spans="1:21" s="104" customFormat="1" ht="20.25" customHeight="1" outlineLevel="1">
      <c r="A60" s="155"/>
      <c r="B60" s="156"/>
      <c r="C60" s="184"/>
      <c r="D60" s="157"/>
      <c r="E60" s="272"/>
      <c r="F60" s="273"/>
      <c r="G60" s="274"/>
      <c r="H60" s="275"/>
      <c r="I60" s="275">
        <f t="shared" si="29"/>
        <v>0</v>
      </c>
      <c r="J60" s="276">
        <f t="shared" si="30"/>
        <v>0</v>
      </c>
      <c r="K60" s="274"/>
      <c r="L60" s="275">
        <f t="shared" si="31"/>
        <v>0</v>
      </c>
      <c r="M60" s="275">
        <f t="shared" si="32"/>
        <v>0</v>
      </c>
      <c r="N60" s="277"/>
      <c r="O60" s="267"/>
      <c r="P60" s="278">
        <f t="shared" si="33"/>
        <v>0</v>
      </c>
      <c r="Q60" s="304"/>
      <c r="R60" s="126" t="str">
        <f t="shared" si="2"/>
        <v>-</v>
      </c>
      <c r="S60" s="237">
        <v>250</v>
      </c>
      <c r="T60" s="270">
        <f t="shared" si="34"/>
        <v>0</v>
      </c>
      <c r="U60" s="271">
        <v>94</v>
      </c>
    </row>
    <row r="61" spans="1:21" s="104" customFormat="1" ht="20.25" customHeight="1" outlineLevel="1" thickBot="1">
      <c r="A61" s="201"/>
      <c r="B61" s="341"/>
      <c r="C61" s="342"/>
      <c r="D61" s="343"/>
      <c r="E61" s="344"/>
      <c r="F61" s="345"/>
      <c r="G61" s="290"/>
      <c r="H61" s="291"/>
      <c r="I61" s="291">
        <f t="shared" si="29"/>
        <v>0</v>
      </c>
      <c r="J61" s="292">
        <f t="shared" si="30"/>
        <v>0</v>
      </c>
      <c r="K61" s="290"/>
      <c r="L61" s="291">
        <f t="shared" si="31"/>
        <v>0</v>
      </c>
      <c r="M61" s="291">
        <f t="shared" si="32"/>
        <v>0</v>
      </c>
      <c r="N61" s="329"/>
      <c r="O61" s="267"/>
      <c r="P61" s="294">
        <f t="shared" si="33"/>
        <v>0</v>
      </c>
      <c r="Q61" s="317"/>
      <c r="R61" s="126" t="str">
        <f t="shared" si="2"/>
        <v>-</v>
      </c>
      <c r="S61" s="237">
        <v>250</v>
      </c>
      <c r="T61" s="270">
        <f t="shared" si="34"/>
        <v>0</v>
      </c>
      <c r="U61" s="271">
        <v>94</v>
      </c>
    </row>
    <row r="62" spans="1:21" s="104" customFormat="1" ht="20.25" customHeight="1" thickBot="1">
      <c r="A62" s="250"/>
      <c r="B62" s="251" t="s">
        <v>52</v>
      </c>
      <c r="C62" s="252"/>
      <c r="D62" s="252"/>
      <c r="E62" s="253"/>
      <c r="F62" s="252"/>
      <c r="G62" s="254"/>
      <c r="H62" s="254"/>
      <c r="I62" s="254"/>
      <c r="J62" s="254"/>
      <c r="K62" s="254"/>
      <c r="L62" s="254"/>
      <c r="M62" s="254"/>
      <c r="N62" s="255"/>
      <c r="O62" s="256"/>
      <c r="P62" s="407"/>
      <c r="Q62" s="408"/>
      <c r="R62" s="296"/>
      <c r="S62" s="296"/>
      <c r="T62" s="296"/>
      <c r="U62" s="259"/>
    </row>
    <row r="63" spans="1:21" s="104" customFormat="1" ht="20.100000000000001" customHeight="1" outlineLevel="1">
      <c r="A63" s="155"/>
      <c r="B63" s="156"/>
      <c r="C63" s="184"/>
      <c r="D63" s="157"/>
      <c r="E63" s="272"/>
      <c r="F63" s="273"/>
      <c r="G63" s="274"/>
      <c r="H63" s="275"/>
      <c r="I63" s="275">
        <f t="shared" ref="I63:I70" si="35">IF(G63=0,0,(AVERAGE(G63:H63)))</f>
        <v>0</v>
      </c>
      <c r="J63" s="276">
        <f t="shared" ref="J63:J70" si="36">I63/3</f>
        <v>0</v>
      </c>
      <c r="K63" s="274"/>
      <c r="L63" s="275">
        <f t="shared" ref="L63:L70" si="37">IF(N63=0,0,IF((N63-U63)&lt;0,0,ROUNDUP((N63-U63)*0.25,0)))</f>
        <v>0</v>
      </c>
      <c r="M63" s="275">
        <f t="shared" ref="M63:M70" si="38">SUM(K63:L63)</f>
        <v>0</v>
      </c>
      <c r="N63" s="277"/>
      <c r="O63" s="267"/>
      <c r="P63" s="278">
        <f t="shared" ref="P63:P70" si="39">J63-M63</f>
        <v>0</v>
      </c>
      <c r="Q63" s="304"/>
      <c r="R63" s="126" t="str">
        <f t="shared" si="2"/>
        <v>-</v>
      </c>
      <c r="S63" s="237">
        <v>250</v>
      </c>
      <c r="T63" s="270">
        <f t="shared" ref="T63:T70" si="40">(I63/S63)</f>
        <v>0</v>
      </c>
      <c r="U63" s="271">
        <v>94</v>
      </c>
    </row>
    <row r="64" spans="1:21" s="104" customFormat="1" ht="20.25" customHeight="1" outlineLevel="1">
      <c r="A64" s="155"/>
      <c r="B64" s="156"/>
      <c r="C64" s="184"/>
      <c r="D64" s="157"/>
      <c r="E64" s="272"/>
      <c r="F64" s="273"/>
      <c r="G64" s="274"/>
      <c r="H64" s="275"/>
      <c r="I64" s="275">
        <f t="shared" si="35"/>
        <v>0</v>
      </c>
      <c r="J64" s="276">
        <f t="shared" si="36"/>
        <v>0</v>
      </c>
      <c r="K64" s="274"/>
      <c r="L64" s="275">
        <f t="shared" si="37"/>
        <v>0</v>
      </c>
      <c r="M64" s="275">
        <f t="shared" si="38"/>
        <v>0</v>
      </c>
      <c r="N64" s="277"/>
      <c r="O64" s="267"/>
      <c r="P64" s="278">
        <f t="shared" si="39"/>
        <v>0</v>
      </c>
      <c r="Q64" s="304"/>
      <c r="R64" s="126" t="str">
        <f t="shared" si="2"/>
        <v>-</v>
      </c>
      <c r="S64" s="237">
        <v>250</v>
      </c>
      <c r="T64" s="270">
        <f t="shared" si="40"/>
        <v>0</v>
      </c>
      <c r="U64" s="271">
        <v>94</v>
      </c>
    </row>
    <row r="65" spans="1:21" s="104" customFormat="1" ht="20.25" customHeight="1" outlineLevel="1">
      <c r="A65" s="155"/>
      <c r="B65" s="156"/>
      <c r="C65" s="184"/>
      <c r="D65" s="157"/>
      <c r="E65" s="272"/>
      <c r="F65" s="273"/>
      <c r="G65" s="274"/>
      <c r="H65" s="275"/>
      <c r="I65" s="275">
        <f t="shared" si="35"/>
        <v>0</v>
      </c>
      <c r="J65" s="276">
        <f t="shared" si="36"/>
        <v>0</v>
      </c>
      <c r="K65" s="274"/>
      <c r="L65" s="275">
        <f t="shared" si="37"/>
        <v>0</v>
      </c>
      <c r="M65" s="275">
        <f t="shared" si="38"/>
        <v>0</v>
      </c>
      <c r="N65" s="277"/>
      <c r="O65" s="267"/>
      <c r="P65" s="278">
        <f t="shared" si="39"/>
        <v>0</v>
      </c>
      <c r="Q65" s="304"/>
      <c r="R65" s="126" t="str">
        <f t="shared" si="2"/>
        <v>-</v>
      </c>
      <c r="S65" s="237">
        <v>250</v>
      </c>
      <c r="T65" s="270">
        <f t="shared" si="40"/>
        <v>0</v>
      </c>
      <c r="U65" s="271">
        <v>94</v>
      </c>
    </row>
    <row r="66" spans="1:21" s="104" customFormat="1" ht="20.25" customHeight="1" outlineLevel="1">
      <c r="A66" s="155"/>
      <c r="B66" s="156"/>
      <c r="C66" s="184"/>
      <c r="D66" s="157"/>
      <c r="E66" s="272"/>
      <c r="F66" s="273"/>
      <c r="G66" s="274"/>
      <c r="H66" s="275"/>
      <c r="I66" s="275">
        <f t="shared" si="35"/>
        <v>0</v>
      </c>
      <c r="J66" s="276">
        <f t="shared" si="36"/>
        <v>0</v>
      </c>
      <c r="K66" s="274"/>
      <c r="L66" s="275">
        <f t="shared" si="37"/>
        <v>0</v>
      </c>
      <c r="M66" s="275">
        <f t="shared" si="38"/>
        <v>0</v>
      </c>
      <c r="N66" s="277"/>
      <c r="O66" s="267"/>
      <c r="P66" s="278">
        <f t="shared" si="39"/>
        <v>0</v>
      </c>
      <c r="Q66" s="304"/>
      <c r="R66" s="126" t="str">
        <f t="shared" si="2"/>
        <v>-</v>
      </c>
      <c r="S66" s="237">
        <v>250</v>
      </c>
      <c r="T66" s="270">
        <f t="shared" si="40"/>
        <v>0</v>
      </c>
      <c r="U66" s="271">
        <v>94</v>
      </c>
    </row>
    <row r="67" spans="1:21" s="104" customFormat="1" ht="20.25" customHeight="1" outlineLevel="1">
      <c r="A67" s="155"/>
      <c r="B67" s="156"/>
      <c r="C67" s="184"/>
      <c r="D67" s="157"/>
      <c r="E67" s="272"/>
      <c r="F67" s="273"/>
      <c r="G67" s="274"/>
      <c r="H67" s="275"/>
      <c r="I67" s="275">
        <f t="shared" si="35"/>
        <v>0</v>
      </c>
      <c r="J67" s="276">
        <f t="shared" si="36"/>
        <v>0</v>
      </c>
      <c r="K67" s="274"/>
      <c r="L67" s="275">
        <f t="shared" si="37"/>
        <v>0</v>
      </c>
      <c r="M67" s="275">
        <f t="shared" si="38"/>
        <v>0</v>
      </c>
      <c r="N67" s="277"/>
      <c r="O67" s="267"/>
      <c r="P67" s="278">
        <f t="shared" si="39"/>
        <v>0</v>
      </c>
      <c r="Q67" s="304"/>
      <c r="R67" s="126" t="str">
        <f t="shared" si="2"/>
        <v>-</v>
      </c>
      <c r="S67" s="237">
        <v>250</v>
      </c>
      <c r="T67" s="270">
        <f t="shared" si="40"/>
        <v>0</v>
      </c>
      <c r="U67" s="271">
        <v>94</v>
      </c>
    </row>
    <row r="68" spans="1:21" s="340" customFormat="1" ht="20.25" customHeight="1" outlineLevel="1">
      <c r="A68" s="330"/>
      <c r="B68" s="331"/>
      <c r="C68" s="332"/>
      <c r="D68" s="333"/>
      <c r="E68" s="326"/>
      <c r="F68" s="335"/>
      <c r="G68" s="336"/>
      <c r="H68" s="337"/>
      <c r="I68" s="264">
        <f t="shared" si="35"/>
        <v>0</v>
      </c>
      <c r="J68" s="265">
        <f t="shared" si="36"/>
        <v>0</v>
      </c>
      <c r="K68" s="336"/>
      <c r="L68" s="264">
        <f t="shared" si="37"/>
        <v>0</v>
      </c>
      <c r="M68" s="264">
        <f t="shared" si="38"/>
        <v>0</v>
      </c>
      <c r="N68" s="338"/>
      <c r="O68" s="182"/>
      <c r="P68" s="268">
        <f t="shared" si="39"/>
        <v>0</v>
      </c>
      <c r="Q68" s="339"/>
      <c r="R68" s="126" t="str">
        <f t="shared" si="2"/>
        <v>-</v>
      </c>
      <c r="S68" s="237">
        <v>250</v>
      </c>
      <c r="T68" s="270">
        <f t="shared" si="40"/>
        <v>0</v>
      </c>
      <c r="U68" s="271">
        <v>82</v>
      </c>
    </row>
    <row r="69" spans="1:21" s="340" customFormat="1" ht="20.25" customHeight="1" outlineLevel="1">
      <c r="A69" s="346"/>
      <c r="B69" s="347"/>
      <c r="C69" s="348"/>
      <c r="D69" s="349"/>
      <c r="E69" s="350"/>
      <c r="F69" s="351"/>
      <c r="G69" s="352"/>
      <c r="H69" s="353"/>
      <c r="I69" s="275">
        <f t="shared" si="35"/>
        <v>0</v>
      </c>
      <c r="J69" s="276">
        <f t="shared" si="36"/>
        <v>0</v>
      </c>
      <c r="K69" s="352"/>
      <c r="L69" s="275">
        <f t="shared" si="37"/>
        <v>0</v>
      </c>
      <c r="M69" s="275">
        <f t="shared" si="38"/>
        <v>0</v>
      </c>
      <c r="N69" s="354"/>
      <c r="O69" s="182"/>
      <c r="P69" s="278">
        <f t="shared" si="39"/>
        <v>0</v>
      </c>
      <c r="Q69" s="355"/>
      <c r="R69" s="126" t="str">
        <f t="shared" si="2"/>
        <v>-</v>
      </c>
      <c r="S69" s="237">
        <v>250</v>
      </c>
      <c r="T69" s="270">
        <f t="shared" si="40"/>
        <v>0</v>
      </c>
      <c r="U69" s="271">
        <v>82</v>
      </c>
    </row>
    <row r="70" spans="1:21" s="340" customFormat="1" ht="20.25" customHeight="1" outlineLevel="1" thickBot="1">
      <c r="A70" s="356"/>
      <c r="B70" s="357"/>
      <c r="C70" s="358"/>
      <c r="D70" s="359"/>
      <c r="E70" s="321"/>
      <c r="F70" s="360"/>
      <c r="G70" s="361"/>
      <c r="H70" s="362"/>
      <c r="I70" s="291">
        <f t="shared" si="35"/>
        <v>0</v>
      </c>
      <c r="J70" s="292">
        <f t="shared" si="36"/>
        <v>0</v>
      </c>
      <c r="K70" s="361"/>
      <c r="L70" s="291">
        <f t="shared" si="37"/>
        <v>0</v>
      </c>
      <c r="M70" s="291">
        <f t="shared" si="38"/>
        <v>0</v>
      </c>
      <c r="N70" s="363"/>
      <c r="O70" s="182"/>
      <c r="P70" s="294">
        <f t="shared" si="39"/>
        <v>0</v>
      </c>
      <c r="Q70" s="364"/>
      <c r="R70" s="126" t="str">
        <f t="shared" si="2"/>
        <v>-</v>
      </c>
      <c r="S70" s="237">
        <v>250</v>
      </c>
      <c r="T70" s="270">
        <f t="shared" si="40"/>
        <v>0</v>
      </c>
      <c r="U70" s="271">
        <v>82</v>
      </c>
    </row>
    <row r="71" spans="1:21" s="104" customFormat="1" ht="20.25" customHeight="1" thickBot="1">
      <c r="A71" s="250"/>
      <c r="B71" s="251" t="s">
        <v>53</v>
      </c>
      <c r="C71" s="252"/>
      <c r="D71" s="252"/>
      <c r="E71" s="253"/>
      <c r="F71" s="252"/>
      <c r="G71" s="254"/>
      <c r="H71" s="254"/>
      <c r="I71" s="254"/>
      <c r="J71" s="254"/>
      <c r="K71" s="254"/>
      <c r="L71" s="254"/>
      <c r="M71" s="254"/>
      <c r="N71" s="255"/>
      <c r="O71" s="256"/>
      <c r="P71" s="407"/>
      <c r="Q71" s="408"/>
      <c r="R71" s="296"/>
      <c r="S71" s="296"/>
      <c r="T71" s="296"/>
      <c r="U71" s="259"/>
    </row>
    <row r="72" spans="1:21" s="104" customFormat="1" ht="20.25" customHeight="1" outlineLevel="1">
      <c r="A72" s="115"/>
      <c r="B72" s="116"/>
      <c r="C72" s="260"/>
      <c r="D72" s="117"/>
      <c r="E72" s="261"/>
      <c r="F72" s="262"/>
      <c r="G72" s="263"/>
      <c r="H72" s="264"/>
      <c r="I72" s="264">
        <f>IF(G72=0,0,(AVERAGE(G72:H72)))</f>
        <v>0</v>
      </c>
      <c r="J72" s="265">
        <f>I72/3</f>
        <v>0</v>
      </c>
      <c r="K72" s="263"/>
      <c r="L72" s="264">
        <f t="shared" ref="L72:L81" si="41">IF(N72=0,0,IF((N72-U72)&lt;0,0,ROUNDUP((N72-U72)*0.25,0)))</f>
        <v>0</v>
      </c>
      <c r="M72" s="264">
        <f>SUM(K72:L72)</f>
        <v>0</v>
      </c>
      <c r="N72" s="328"/>
      <c r="O72" s="267"/>
      <c r="P72" s="268">
        <f>J72-M72</f>
        <v>0</v>
      </c>
      <c r="Q72" s="318"/>
      <c r="R72" s="126" t="str">
        <f t="shared" ref="R72:R105" si="42">IF(Q72=0,"-",IF(Q72&lt;=10,IF(AND(T72&gt;=0.5,M72=0),"Q","-"),"-"))</f>
        <v>-</v>
      </c>
      <c r="S72" s="237">
        <v>250</v>
      </c>
      <c r="T72" s="270">
        <f t="shared" ref="T72:T81" si="43">(I72/S72)</f>
        <v>0</v>
      </c>
      <c r="U72" s="271">
        <v>94</v>
      </c>
    </row>
    <row r="73" spans="1:21" s="104" customFormat="1" ht="20.25" customHeight="1" outlineLevel="1">
      <c r="A73" s="181"/>
      <c r="B73" s="186"/>
      <c r="C73" s="365"/>
      <c r="D73" s="187"/>
      <c r="E73" s="350"/>
      <c r="F73" s="132"/>
      <c r="G73" s="274"/>
      <c r="H73" s="275"/>
      <c r="I73" s="275">
        <f t="shared" ref="I73:I81" si="44">IF(G73=0,0,(AVERAGE(G73:H73)))</f>
        <v>0</v>
      </c>
      <c r="J73" s="276">
        <f t="shared" ref="J73:J81" si="45">I73/3</f>
        <v>0</v>
      </c>
      <c r="K73" s="274"/>
      <c r="L73" s="275">
        <f t="shared" si="41"/>
        <v>0</v>
      </c>
      <c r="M73" s="275">
        <f t="shared" ref="M73:M81" si="46">SUM(K73:L73)</f>
        <v>0</v>
      </c>
      <c r="N73" s="366"/>
      <c r="O73" s="267"/>
      <c r="P73" s="278">
        <f t="shared" ref="P73:P81" si="47">J73-M73</f>
        <v>0</v>
      </c>
      <c r="Q73" s="304"/>
      <c r="R73" s="126" t="str">
        <f t="shared" si="42"/>
        <v>-</v>
      </c>
      <c r="S73" s="237">
        <v>250</v>
      </c>
      <c r="T73" s="270">
        <f t="shared" si="43"/>
        <v>0</v>
      </c>
      <c r="U73" s="271">
        <v>94</v>
      </c>
    </row>
    <row r="74" spans="1:21" s="104" customFormat="1" ht="20.25" customHeight="1" outlineLevel="1">
      <c r="A74" s="155"/>
      <c r="B74" s="156"/>
      <c r="C74" s="184"/>
      <c r="D74" s="157"/>
      <c r="E74" s="272"/>
      <c r="F74" s="273"/>
      <c r="G74" s="274"/>
      <c r="H74" s="275"/>
      <c r="I74" s="275">
        <f t="shared" si="44"/>
        <v>0</v>
      </c>
      <c r="J74" s="276">
        <f t="shared" si="45"/>
        <v>0</v>
      </c>
      <c r="K74" s="274"/>
      <c r="L74" s="275">
        <f t="shared" si="41"/>
        <v>0</v>
      </c>
      <c r="M74" s="275">
        <f t="shared" si="46"/>
        <v>0</v>
      </c>
      <c r="N74" s="277"/>
      <c r="O74" s="267"/>
      <c r="P74" s="278">
        <f t="shared" si="47"/>
        <v>0</v>
      </c>
      <c r="Q74" s="304"/>
      <c r="R74" s="126" t="str">
        <f t="shared" si="42"/>
        <v>-</v>
      </c>
      <c r="S74" s="237">
        <v>250</v>
      </c>
      <c r="T74" s="270">
        <f t="shared" si="43"/>
        <v>0</v>
      </c>
      <c r="U74" s="271">
        <v>94</v>
      </c>
    </row>
    <row r="75" spans="1:21" s="104" customFormat="1" ht="20.25" customHeight="1" outlineLevel="1">
      <c r="A75" s="155"/>
      <c r="B75" s="156"/>
      <c r="C75" s="184"/>
      <c r="D75" s="157"/>
      <c r="E75" s="272"/>
      <c r="F75" s="273"/>
      <c r="G75" s="274"/>
      <c r="H75" s="275"/>
      <c r="I75" s="275">
        <f t="shared" si="44"/>
        <v>0</v>
      </c>
      <c r="J75" s="276">
        <f t="shared" si="45"/>
        <v>0</v>
      </c>
      <c r="K75" s="274"/>
      <c r="L75" s="275">
        <f t="shared" si="41"/>
        <v>0</v>
      </c>
      <c r="M75" s="275">
        <f t="shared" si="46"/>
        <v>0</v>
      </c>
      <c r="N75" s="277"/>
      <c r="O75" s="267"/>
      <c r="P75" s="278">
        <f t="shared" si="47"/>
        <v>0</v>
      </c>
      <c r="Q75" s="304"/>
      <c r="R75" s="126" t="str">
        <f t="shared" si="42"/>
        <v>-</v>
      </c>
      <c r="S75" s="237">
        <v>250</v>
      </c>
      <c r="T75" s="270">
        <f t="shared" si="43"/>
        <v>0</v>
      </c>
      <c r="U75" s="271">
        <v>94</v>
      </c>
    </row>
    <row r="76" spans="1:21" s="104" customFormat="1" ht="20.25" customHeight="1" outlineLevel="1">
      <c r="A76" s="155"/>
      <c r="B76" s="156"/>
      <c r="C76" s="184"/>
      <c r="D76" s="157"/>
      <c r="E76" s="272"/>
      <c r="F76" s="273"/>
      <c r="G76" s="274"/>
      <c r="H76" s="275"/>
      <c r="I76" s="275">
        <f t="shared" si="44"/>
        <v>0</v>
      </c>
      <c r="J76" s="276">
        <f t="shared" si="45"/>
        <v>0</v>
      </c>
      <c r="K76" s="274"/>
      <c r="L76" s="275">
        <f t="shared" si="41"/>
        <v>0</v>
      </c>
      <c r="M76" s="275">
        <f t="shared" si="46"/>
        <v>0</v>
      </c>
      <c r="N76" s="277"/>
      <c r="O76" s="267"/>
      <c r="P76" s="278">
        <f t="shared" si="47"/>
        <v>0</v>
      </c>
      <c r="Q76" s="304"/>
      <c r="R76" s="126" t="str">
        <f t="shared" si="42"/>
        <v>-</v>
      </c>
      <c r="S76" s="237">
        <v>250</v>
      </c>
      <c r="T76" s="270">
        <f t="shared" si="43"/>
        <v>0</v>
      </c>
      <c r="U76" s="271">
        <v>94</v>
      </c>
    </row>
    <row r="77" spans="1:21" s="104" customFormat="1" ht="20.25" customHeight="1" outlineLevel="1">
      <c r="A77" s="155"/>
      <c r="B77" s="156"/>
      <c r="C77" s="184"/>
      <c r="D77" s="157"/>
      <c r="E77" s="272"/>
      <c r="F77" s="273"/>
      <c r="G77" s="274"/>
      <c r="H77" s="275"/>
      <c r="I77" s="275">
        <f t="shared" si="44"/>
        <v>0</v>
      </c>
      <c r="J77" s="276">
        <f t="shared" si="45"/>
        <v>0</v>
      </c>
      <c r="K77" s="274"/>
      <c r="L77" s="275">
        <f t="shared" si="41"/>
        <v>0</v>
      </c>
      <c r="M77" s="275">
        <f t="shared" si="46"/>
        <v>0</v>
      </c>
      <c r="N77" s="277"/>
      <c r="O77" s="267"/>
      <c r="P77" s="278">
        <f t="shared" si="47"/>
        <v>0</v>
      </c>
      <c r="Q77" s="304"/>
      <c r="R77" s="126" t="str">
        <f t="shared" si="42"/>
        <v>-</v>
      </c>
      <c r="S77" s="237">
        <v>250</v>
      </c>
      <c r="T77" s="270">
        <f t="shared" si="43"/>
        <v>0</v>
      </c>
      <c r="U77" s="271">
        <v>94</v>
      </c>
    </row>
    <row r="78" spans="1:21" s="104" customFormat="1" ht="20.25" customHeight="1" outlineLevel="1">
      <c r="A78" s="155"/>
      <c r="B78" s="156"/>
      <c r="C78" s="184"/>
      <c r="D78" s="157"/>
      <c r="E78" s="272"/>
      <c r="F78" s="273"/>
      <c r="G78" s="274"/>
      <c r="H78" s="275"/>
      <c r="I78" s="275">
        <f t="shared" si="44"/>
        <v>0</v>
      </c>
      <c r="J78" s="276">
        <f t="shared" si="45"/>
        <v>0</v>
      </c>
      <c r="K78" s="274"/>
      <c r="L78" s="275">
        <f t="shared" si="41"/>
        <v>0</v>
      </c>
      <c r="M78" s="275">
        <f t="shared" si="46"/>
        <v>0</v>
      </c>
      <c r="N78" s="277"/>
      <c r="O78" s="267"/>
      <c r="P78" s="278">
        <f t="shared" si="47"/>
        <v>0</v>
      </c>
      <c r="Q78" s="304"/>
      <c r="R78" s="126" t="str">
        <f t="shared" si="42"/>
        <v>-</v>
      </c>
      <c r="S78" s="237">
        <v>250</v>
      </c>
      <c r="T78" s="270">
        <f t="shared" si="43"/>
        <v>0</v>
      </c>
      <c r="U78" s="271">
        <v>94</v>
      </c>
    </row>
    <row r="79" spans="1:21" s="104" customFormat="1" ht="20.25" customHeight="1" outlineLevel="1">
      <c r="A79" s="155"/>
      <c r="B79" s="156"/>
      <c r="C79" s="184"/>
      <c r="D79" s="157"/>
      <c r="E79" s="272"/>
      <c r="F79" s="273"/>
      <c r="G79" s="274"/>
      <c r="H79" s="275"/>
      <c r="I79" s="275">
        <f t="shared" si="44"/>
        <v>0</v>
      </c>
      <c r="J79" s="276">
        <f t="shared" si="45"/>
        <v>0</v>
      </c>
      <c r="K79" s="274"/>
      <c r="L79" s="275">
        <f t="shared" si="41"/>
        <v>0</v>
      </c>
      <c r="M79" s="275">
        <f t="shared" si="46"/>
        <v>0</v>
      </c>
      <c r="N79" s="277"/>
      <c r="O79" s="267"/>
      <c r="P79" s="278">
        <f t="shared" si="47"/>
        <v>0</v>
      </c>
      <c r="Q79" s="304"/>
      <c r="R79" s="126" t="str">
        <f t="shared" si="42"/>
        <v>-</v>
      </c>
      <c r="S79" s="237">
        <v>250</v>
      </c>
      <c r="T79" s="270">
        <f t="shared" si="43"/>
        <v>0</v>
      </c>
      <c r="U79" s="271">
        <v>94</v>
      </c>
    </row>
    <row r="80" spans="1:21" s="104" customFormat="1" ht="20.25" customHeight="1" outlineLevel="1">
      <c r="A80" s="155"/>
      <c r="B80" s="156"/>
      <c r="C80" s="184"/>
      <c r="D80" s="157"/>
      <c r="E80" s="272"/>
      <c r="F80" s="273"/>
      <c r="G80" s="274"/>
      <c r="H80" s="275"/>
      <c r="I80" s="275">
        <f t="shared" si="44"/>
        <v>0</v>
      </c>
      <c r="J80" s="276">
        <f t="shared" si="45"/>
        <v>0</v>
      </c>
      <c r="K80" s="274"/>
      <c r="L80" s="275">
        <f t="shared" si="41"/>
        <v>0</v>
      </c>
      <c r="M80" s="275">
        <f t="shared" si="46"/>
        <v>0</v>
      </c>
      <c r="N80" s="277"/>
      <c r="O80" s="267"/>
      <c r="P80" s="278">
        <f t="shared" si="47"/>
        <v>0</v>
      </c>
      <c r="Q80" s="304"/>
      <c r="R80" s="126" t="str">
        <f t="shared" si="42"/>
        <v>-</v>
      </c>
      <c r="S80" s="237">
        <v>250</v>
      </c>
      <c r="T80" s="270">
        <f t="shared" si="43"/>
        <v>0</v>
      </c>
      <c r="U80" s="271">
        <v>94</v>
      </c>
    </row>
    <row r="81" spans="1:21" s="104" customFormat="1" ht="20.25" customHeight="1" outlineLevel="1" thickBot="1">
      <c r="A81" s="207"/>
      <c r="B81" s="208"/>
      <c r="C81" s="367"/>
      <c r="D81" s="209"/>
      <c r="E81" s="368"/>
      <c r="F81" s="345"/>
      <c r="G81" s="290"/>
      <c r="H81" s="291"/>
      <c r="I81" s="291">
        <f t="shared" si="44"/>
        <v>0</v>
      </c>
      <c r="J81" s="292">
        <f t="shared" si="45"/>
        <v>0</v>
      </c>
      <c r="K81" s="290"/>
      <c r="L81" s="291">
        <f t="shared" si="41"/>
        <v>0</v>
      </c>
      <c r="M81" s="291">
        <f t="shared" si="46"/>
        <v>0</v>
      </c>
      <c r="N81" s="293"/>
      <c r="O81" s="267"/>
      <c r="P81" s="294">
        <f t="shared" si="47"/>
        <v>0</v>
      </c>
      <c r="Q81" s="317"/>
      <c r="R81" s="126" t="str">
        <f t="shared" si="42"/>
        <v>-</v>
      </c>
      <c r="S81" s="237">
        <v>250</v>
      </c>
      <c r="T81" s="270">
        <f t="shared" si="43"/>
        <v>0</v>
      </c>
      <c r="U81" s="271">
        <v>94</v>
      </c>
    </row>
    <row r="82" spans="1:21" s="104" customFormat="1" ht="20.25" customHeight="1" thickBot="1">
      <c r="A82" s="250"/>
      <c r="B82" s="251" t="s">
        <v>126</v>
      </c>
      <c r="C82" s="252"/>
      <c r="D82" s="252"/>
      <c r="E82" s="253"/>
      <c r="F82" s="252"/>
      <c r="G82" s="254"/>
      <c r="H82" s="254"/>
      <c r="I82" s="254"/>
      <c r="J82" s="254"/>
      <c r="K82" s="254"/>
      <c r="L82" s="254"/>
      <c r="M82" s="254"/>
      <c r="N82" s="255"/>
      <c r="O82" s="256"/>
      <c r="P82" s="407"/>
      <c r="Q82" s="408"/>
      <c r="R82" s="296"/>
      <c r="S82" s="296"/>
      <c r="T82" s="296"/>
      <c r="U82" s="259"/>
    </row>
    <row r="83" spans="1:21" s="369" customFormat="1" ht="20.25" customHeight="1" outlineLevel="1">
      <c r="A83" s="115"/>
      <c r="B83" s="116"/>
      <c r="C83" s="260"/>
      <c r="D83" s="117"/>
      <c r="E83" s="261"/>
      <c r="F83" s="262"/>
      <c r="G83" s="263"/>
      <c r="H83" s="264"/>
      <c r="I83" s="264">
        <f t="shared" ref="I83:I92" si="48">IF(G83=0,0,(AVERAGE(G83:H83)))</f>
        <v>0</v>
      </c>
      <c r="J83" s="265">
        <f t="shared" ref="J83:J92" si="49">I83/3</f>
        <v>0</v>
      </c>
      <c r="K83" s="263"/>
      <c r="L83" s="264">
        <f t="shared" ref="L83:L92" si="50">IF(N83=0,0,IF((N83-U83)&lt;0,0,ROUNDUP((N83-U83)*0.25,0)))</f>
        <v>0</v>
      </c>
      <c r="M83" s="264">
        <f t="shared" ref="M83:M91" si="51">SUM(K83:L83)</f>
        <v>0</v>
      </c>
      <c r="N83" s="266"/>
      <c r="O83" s="267"/>
      <c r="P83" s="268">
        <f t="shared" ref="P83:P92" si="52">J83-M83</f>
        <v>0</v>
      </c>
      <c r="Q83" s="318"/>
      <c r="R83" s="126" t="str">
        <f t="shared" si="42"/>
        <v>-</v>
      </c>
      <c r="S83" s="237">
        <v>250</v>
      </c>
      <c r="T83" s="270">
        <f t="shared" ref="T83:T92" si="53">(I83/S83)</f>
        <v>0</v>
      </c>
      <c r="U83" s="271">
        <v>94</v>
      </c>
    </row>
    <row r="84" spans="1:21" s="369" customFormat="1" ht="20.25" customHeight="1" outlineLevel="1">
      <c r="A84" s="155"/>
      <c r="B84" s="156"/>
      <c r="C84" s="184"/>
      <c r="D84" s="157"/>
      <c r="E84" s="272"/>
      <c r="F84" s="273"/>
      <c r="G84" s="274"/>
      <c r="H84" s="275"/>
      <c r="I84" s="275">
        <f t="shared" si="48"/>
        <v>0</v>
      </c>
      <c r="J84" s="276">
        <f t="shared" si="49"/>
        <v>0</v>
      </c>
      <c r="K84" s="274"/>
      <c r="L84" s="275">
        <f t="shared" si="50"/>
        <v>0</v>
      </c>
      <c r="M84" s="275">
        <f t="shared" si="51"/>
        <v>0</v>
      </c>
      <c r="N84" s="277"/>
      <c r="O84" s="267"/>
      <c r="P84" s="278">
        <f t="shared" si="52"/>
        <v>0</v>
      </c>
      <c r="Q84" s="304"/>
      <c r="R84" s="126" t="str">
        <f t="shared" si="42"/>
        <v>-</v>
      </c>
      <c r="S84" s="237">
        <v>250</v>
      </c>
      <c r="T84" s="270">
        <f t="shared" si="53"/>
        <v>0</v>
      </c>
      <c r="U84" s="271">
        <v>94</v>
      </c>
    </row>
    <row r="85" spans="1:21" s="104" customFormat="1" ht="20.25" customHeight="1" outlineLevel="1">
      <c r="A85" s="155"/>
      <c r="B85" s="156"/>
      <c r="C85" s="184"/>
      <c r="D85" s="157"/>
      <c r="E85" s="272"/>
      <c r="F85" s="273"/>
      <c r="G85" s="274"/>
      <c r="H85" s="275"/>
      <c r="I85" s="275">
        <f t="shared" si="48"/>
        <v>0</v>
      </c>
      <c r="J85" s="276">
        <f t="shared" si="49"/>
        <v>0</v>
      </c>
      <c r="K85" s="274"/>
      <c r="L85" s="275">
        <f t="shared" si="50"/>
        <v>0</v>
      </c>
      <c r="M85" s="275">
        <f t="shared" si="51"/>
        <v>0</v>
      </c>
      <c r="N85" s="277"/>
      <c r="O85" s="267"/>
      <c r="P85" s="278">
        <f t="shared" si="52"/>
        <v>0</v>
      </c>
      <c r="Q85" s="304"/>
      <c r="R85" s="126" t="str">
        <f t="shared" si="42"/>
        <v>-</v>
      </c>
      <c r="S85" s="237">
        <v>250</v>
      </c>
      <c r="T85" s="270">
        <f t="shared" si="53"/>
        <v>0</v>
      </c>
      <c r="U85" s="271">
        <v>94</v>
      </c>
    </row>
    <row r="86" spans="1:21" s="104" customFormat="1" ht="20.25" customHeight="1" outlineLevel="1">
      <c r="A86" s="155"/>
      <c r="B86" s="156"/>
      <c r="C86" s="184"/>
      <c r="D86" s="157"/>
      <c r="E86" s="272"/>
      <c r="F86" s="273"/>
      <c r="G86" s="274"/>
      <c r="H86" s="275"/>
      <c r="I86" s="275">
        <f t="shared" si="48"/>
        <v>0</v>
      </c>
      <c r="J86" s="276">
        <f t="shared" si="49"/>
        <v>0</v>
      </c>
      <c r="K86" s="274"/>
      <c r="L86" s="275">
        <f t="shared" si="50"/>
        <v>0</v>
      </c>
      <c r="M86" s="275">
        <f t="shared" si="51"/>
        <v>0</v>
      </c>
      <c r="N86" s="277"/>
      <c r="O86" s="267"/>
      <c r="P86" s="278">
        <f t="shared" si="52"/>
        <v>0</v>
      </c>
      <c r="Q86" s="304"/>
      <c r="R86" s="126" t="str">
        <f t="shared" si="42"/>
        <v>-</v>
      </c>
      <c r="S86" s="237">
        <v>250</v>
      </c>
      <c r="T86" s="270">
        <f t="shared" si="53"/>
        <v>0</v>
      </c>
      <c r="U86" s="271">
        <v>94</v>
      </c>
    </row>
    <row r="87" spans="1:21" s="369" customFormat="1" ht="20.25" customHeight="1" outlineLevel="1">
      <c r="A87" s="155"/>
      <c r="B87" s="156"/>
      <c r="C87" s="184"/>
      <c r="D87" s="157"/>
      <c r="E87" s="272"/>
      <c r="F87" s="273"/>
      <c r="G87" s="274"/>
      <c r="H87" s="275"/>
      <c r="I87" s="275">
        <f t="shared" si="48"/>
        <v>0</v>
      </c>
      <c r="J87" s="276">
        <f t="shared" si="49"/>
        <v>0</v>
      </c>
      <c r="K87" s="274"/>
      <c r="L87" s="275">
        <f t="shared" si="50"/>
        <v>0</v>
      </c>
      <c r="M87" s="275">
        <f t="shared" si="51"/>
        <v>0</v>
      </c>
      <c r="N87" s="277"/>
      <c r="O87" s="267"/>
      <c r="P87" s="278">
        <f t="shared" si="52"/>
        <v>0</v>
      </c>
      <c r="Q87" s="304"/>
      <c r="R87" s="126" t="str">
        <f t="shared" si="42"/>
        <v>-</v>
      </c>
      <c r="S87" s="237">
        <v>250</v>
      </c>
      <c r="T87" s="270">
        <f t="shared" si="53"/>
        <v>0</v>
      </c>
      <c r="U87" s="271">
        <v>94</v>
      </c>
    </row>
    <row r="88" spans="1:21" s="104" customFormat="1" ht="20.25" customHeight="1" outlineLevel="1">
      <c r="A88" s="155"/>
      <c r="B88" s="156"/>
      <c r="C88" s="184"/>
      <c r="D88" s="157"/>
      <c r="E88" s="272"/>
      <c r="F88" s="273"/>
      <c r="G88" s="274"/>
      <c r="H88" s="275"/>
      <c r="I88" s="275">
        <f t="shared" si="48"/>
        <v>0</v>
      </c>
      <c r="J88" s="276">
        <f t="shared" si="49"/>
        <v>0</v>
      </c>
      <c r="K88" s="274"/>
      <c r="L88" s="275">
        <f t="shared" si="50"/>
        <v>0</v>
      </c>
      <c r="M88" s="275">
        <f t="shared" si="51"/>
        <v>0</v>
      </c>
      <c r="N88" s="277"/>
      <c r="O88" s="267"/>
      <c r="P88" s="278">
        <f t="shared" si="52"/>
        <v>0</v>
      </c>
      <c r="Q88" s="304"/>
      <c r="R88" s="126" t="str">
        <f t="shared" si="42"/>
        <v>-</v>
      </c>
      <c r="S88" s="237">
        <v>250</v>
      </c>
      <c r="T88" s="270">
        <f t="shared" si="53"/>
        <v>0</v>
      </c>
      <c r="U88" s="271">
        <v>94</v>
      </c>
    </row>
    <row r="89" spans="1:21" s="104" customFormat="1" ht="20.25" customHeight="1" outlineLevel="1">
      <c r="A89" s="297"/>
      <c r="B89" s="298"/>
      <c r="C89" s="299"/>
      <c r="D89" s="300"/>
      <c r="E89" s="301"/>
      <c r="F89" s="132"/>
      <c r="G89" s="274"/>
      <c r="H89" s="275"/>
      <c r="I89" s="275">
        <f t="shared" si="48"/>
        <v>0</v>
      </c>
      <c r="J89" s="276">
        <f t="shared" si="49"/>
        <v>0</v>
      </c>
      <c r="K89" s="274"/>
      <c r="L89" s="275">
        <f t="shared" si="50"/>
        <v>0</v>
      </c>
      <c r="M89" s="275">
        <f t="shared" si="51"/>
        <v>0</v>
      </c>
      <c r="N89" s="277"/>
      <c r="O89" s="267"/>
      <c r="P89" s="278">
        <f t="shared" si="52"/>
        <v>0</v>
      </c>
      <c r="Q89" s="304"/>
      <c r="R89" s="126" t="str">
        <f t="shared" si="42"/>
        <v>-</v>
      </c>
      <c r="S89" s="237">
        <v>250</v>
      </c>
      <c r="T89" s="270">
        <f t="shared" si="53"/>
        <v>0</v>
      </c>
      <c r="U89" s="271">
        <v>94</v>
      </c>
    </row>
    <row r="90" spans="1:21" s="104" customFormat="1" ht="20.25" customHeight="1" outlineLevel="1">
      <c r="A90" s="155"/>
      <c r="B90" s="156"/>
      <c r="C90" s="184"/>
      <c r="D90" s="157"/>
      <c r="E90" s="272"/>
      <c r="F90" s="273"/>
      <c r="G90" s="274"/>
      <c r="H90" s="275"/>
      <c r="I90" s="275">
        <f t="shared" si="48"/>
        <v>0</v>
      </c>
      <c r="J90" s="276">
        <f t="shared" si="49"/>
        <v>0</v>
      </c>
      <c r="K90" s="274"/>
      <c r="L90" s="275">
        <f t="shared" si="50"/>
        <v>0</v>
      </c>
      <c r="M90" s="275">
        <f t="shared" si="51"/>
        <v>0</v>
      </c>
      <c r="N90" s="277"/>
      <c r="O90" s="267"/>
      <c r="P90" s="278">
        <f t="shared" si="52"/>
        <v>0</v>
      </c>
      <c r="Q90" s="304"/>
      <c r="R90" s="126" t="str">
        <f t="shared" si="42"/>
        <v>-</v>
      </c>
      <c r="S90" s="237">
        <v>250</v>
      </c>
      <c r="T90" s="270">
        <f t="shared" si="53"/>
        <v>0</v>
      </c>
      <c r="U90" s="271">
        <v>94</v>
      </c>
    </row>
    <row r="91" spans="1:21" s="370" customFormat="1" ht="20.25" customHeight="1" outlineLevel="1">
      <c r="A91" s="155"/>
      <c r="B91" s="156"/>
      <c r="C91" s="184"/>
      <c r="D91" s="157"/>
      <c r="E91" s="272"/>
      <c r="F91" s="273"/>
      <c r="G91" s="274"/>
      <c r="H91" s="275"/>
      <c r="I91" s="275">
        <f t="shared" si="48"/>
        <v>0</v>
      </c>
      <c r="J91" s="276">
        <f t="shared" si="49"/>
        <v>0</v>
      </c>
      <c r="K91" s="274"/>
      <c r="L91" s="275">
        <f t="shared" si="50"/>
        <v>0</v>
      </c>
      <c r="M91" s="275">
        <f t="shared" si="51"/>
        <v>0</v>
      </c>
      <c r="N91" s="277"/>
      <c r="O91" s="267"/>
      <c r="P91" s="278">
        <f t="shared" si="52"/>
        <v>0</v>
      </c>
      <c r="Q91" s="304"/>
      <c r="R91" s="126" t="str">
        <f t="shared" si="42"/>
        <v>-</v>
      </c>
      <c r="S91" s="237">
        <v>250</v>
      </c>
      <c r="T91" s="270">
        <f t="shared" si="53"/>
        <v>0</v>
      </c>
      <c r="U91" s="271">
        <v>94</v>
      </c>
    </row>
    <row r="92" spans="1:21" s="104" customFormat="1" ht="20.25" customHeight="1" outlineLevel="1" thickBot="1">
      <c r="A92" s="166"/>
      <c r="B92" s="167"/>
      <c r="C92" s="199"/>
      <c r="D92" s="167"/>
      <c r="E92" s="321"/>
      <c r="F92" s="169"/>
      <c r="G92" s="290"/>
      <c r="H92" s="291"/>
      <c r="I92" s="291">
        <f t="shared" si="48"/>
        <v>0</v>
      </c>
      <c r="J92" s="292">
        <f t="shared" si="49"/>
        <v>0</v>
      </c>
      <c r="K92" s="290"/>
      <c r="L92" s="291">
        <f t="shared" si="50"/>
        <v>0</v>
      </c>
      <c r="M92" s="291">
        <f>SUM(K92:L92)</f>
        <v>0</v>
      </c>
      <c r="N92" s="329"/>
      <c r="O92" s="267"/>
      <c r="P92" s="294">
        <f t="shared" si="52"/>
        <v>0</v>
      </c>
      <c r="Q92" s="317"/>
      <c r="R92" s="126" t="str">
        <f t="shared" si="42"/>
        <v>-</v>
      </c>
      <c r="S92" s="237">
        <v>250</v>
      </c>
      <c r="T92" s="270">
        <f t="shared" si="53"/>
        <v>0</v>
      </c>
      <c r="U92" s="271">
        <v>94</v>
      </c>
    </row>
    <row r="93" spans="1:21" ht="21.75" thickBot="1">
      <c r="A93" s="250"/>
      <c r="B93" s="251" t="s">
        <v>127</v>
      </c>
      <c r="C93" s="252"/>
      <c r="D93" s="252"/>
      <c r="E93" s="253"/>
      <c r="F93" s="252"/>
      <c r="G93" s="254"/>
      <c r="H93" s="254"/>
      <c r="I93" s="254"/>
      <c r="J93" s="254"/>
      <c r="K93" s="254"/>
      <c r="L93" s="254"/>
      <c r="M93" s="254"/>
      <c r="N93" s="255"/>
      <c r="O93" s="256"/>
      <c r="P93" s="407"/>
      <c r="Q93" s="408"/>
      <c r="R93" s="296"/>
      <c r="S93" s="296"/>
      <c r="T93" s="296"/>
      <c r="U93" s="259"/>
    </row>
    <row r="94" spans="1:21" s="104" customFormat="1" ht="20.100000000000001" customHeight="1" outlineLevel="1">
      <c r="A94" s="155"/>
      <c r="B94" s="156"/>
      <c r="C94" s="184"/>
      <c r="D94" s="157"/>
      <c r="E94" s="272"/>
      <c r="F94" s="273"/>
      <c r="G94" s="274"/>
      <c r="H94" s="275"/>
      <c r="I94" s="275">
        <f t="shared" ref="I94:I105" si="54">IF(G94=0,0,(AVERAGE(G94:H94)))</f>
        <v>0</v>
      </c>
      <c r="J94" s="276">
        <f t="shared" ref="J94:J105" si="55">I94/3</f>
        <v>0</v>
      </c>
      <c r="K94" s="274"/>
      <c r="L94" s="275">
        <f t="shared" ref="L94:L105" si="56">IF(N94=0,0,IF((N94-U94)&lt;0,0,ROUNDUP((N94-U94)*0.25,0)))</f>
        <v>0</v>
      </c>
      <c r="M94" s="275">
        <f t="shared" ref="M94:M105" si="57">SUM(K94:L94)</f>
        <v>0</v>
      </c>
      <c r="N94" s="277"/>
      <c r="O94" s="267"/>
      <c r="P94" s="278">
        <f t="shared" ref="P94:P105" si="58">J94-M94</f>
        <v>0</v>
      </c>
      <c r="Q94" s="304"/>
      <c r="R94" s="388" t="str">
        <f t="shared" si="42"/>
        <v>-</v>
      </c>
      <c r="S94" s="389">
        <v>250</v>
      </c>
      <c r="T94" s="390">
        <f t="shared" ref="T94:T105" si="59">(I94/S94)</f>
        <v>0</v>
      </c>
      <c r="U94" s="391">
        <v>94</v>
      </c>
    </row>
    <row r="95" spans="1:21" s="104" customFormat="1" ht="20.25" customHeight="1" outlineLevel="1">
      <c r="A95" s="155"/>
      <c r="B95" s="156"/>
      <c r="C95" s="184"/>
      <c r="D95" s="157"/>
      <c r="E95" s="272"/>
      <c r="F95" s="273"/>
      <c r="G95" s="274"/>
      <c r="H95" s="275"/>
      <c r="I95" s="275">
        <f t="shared" si="54"/>
        <v>0</v>
      </c>
      <c r="J95" s="276">
        <f t="shared" si="55"/>
        <v>0</v>
      </c>
      <c r="K95" s="274"/>
      <c r="L95" s="275">
        <f t="shared" si="56"/>
        <v>0</v>
      </c>
      <c r="M95" s="275">
        <f t="shared" si="57"/>
        <v>0</v>
      </c>
      <c r="N95" s="277"/>
      <c r="O95" s="267"/>
      <c r="P95" s="278">
        <f t="shared" si="58"/>
        <v>0</v>
      </c>
      <c r="Q95" s="304"/>
      <c r="R95" s="392" t="str">
        <f t="shared" si="42"/>
        <v>-</v>
      </c>
      <c r="S95" s="237">
        <v>250</v>
      </c>
      <c r="T95" s="270">
        <f t="shared" si="59"/>
        <v>0</v>
      </c>
      <c r="U95" s="271">
        <v>94</v>
      </c>
    </row>
    <row r="96" spans="1:21" s="104" customFormat="1" ht="20.25" customHeight="1" outlineLevel="1">
      <c r="A96" s="155"/>
      <c r="B96" s="156"/>
      <c r="C96" s="184"/>
      <c r="D96" s="157"/>
      <c r="E96" s="272"/>
      <c r="F96" s="273"/>
      <c r="G96" s="274"/>
      <c r="H96" s="275"/>
      <c r="I96" s="275">
        <f t="shared" si="54"/>
        <v>0</v>
      </c>
      <c r="J96" s="276">
        <f t="shared" si="55"/>
        <v>0</v>
      </c>
      <c r="K96" s="274"/>
      <c r="L96" s="275">
        <f t="shared" si="56"/>
        <v>0</v>
      </c>
      <c r="M96" s="275">
        <f t="shared" si="57"/>
        <v>0</v>
      </c>
      <c r="N96" s="277"/>
      <c r="O96" s="267"/>
      <c r="P96" s="278">
        <f t="shared" si="58"/>
        <v>0</v>
      </c>
      <c r="Q96" s="304"/>
      <c r="R96" s="392" t="str">
        <f t="shared" si="42"/>
        <v>-</v>
      </c>
      <c r="S96" s="237">
        <v>250</v>
      </c>
      <c r="T96" s="270">
        <f t="shared" si="59"/>
        <v>0</v>
      </c>
      <c r="U96" s="271">
        <v>94</v>
      </c>
    </row>
    <row r="97" spans="1:21" s="104" customFormat="1" ht="20.25" customHeight="1" outlineLevel="1">
      <c r="A97" s="155"/>
      <c r="B97" s="156"/>
      <c r="C97" s="184"/>
      <c r="D97" s="157"/>
      <c r="E97" s="272"/>
      <c r="F97" s="273"/>
      <c r="G97" s="274"/>
      <c r="H97" s="275"/>
      <c r="I97" s="275">
        <f t="shared" si="54"/>
        <v>0</v>
      </c>
      <c r="J97" s="276">
        <f t="shared" si="55"/>
        <v>0</v>
      </c>
      <c r="K97" s="274"/>
      <c r="L97" s="275">
        <f t="shared" si="56"/>
        <v>0</v>
      </c>
      <c r="M97" s="275">
        <f t="shared" si="57"/>
        <v>0</v>
      </c>
      <c r="N97" s="277"/>
      <c r="O97" s="267"/>
      <c r="P97" s="278">
        <f t="shared" si="58"/>
        <v>0</v>
      </c>
      <c r="Q97" s="304"/>
      <c r="R97" s="392" t="str">
        <f t="shared" si="42"/>
        <v>-</v>
      </c>
      <c r="S97" s="237">
        <v>250</v>
      </c>
      <c r="T97" s="270">
        <f t="shared" si="59"/>
        <v>0</v>
      </c>
      <c r="U97" s="271">
        <v>94</v>
      </c>
    </row>
    <row r="98" spans="1:21" s="104" customFormat="1" ht="20.25" customHeight="1" outlineLevel="1">
      <c r="A98" s="155"/>
      <c r="B98" s="156"/>
      <c r="C98" s="184"/>
      <c r="D98" s="157"/>
      <c r="E98" s="272"/>
      <c r="F98" s="273"/>
      <c r="G98" s="274"/>
      <c r="H98" s="275"/>
      <c r="I98" s="275">
        <f t="shared" si="54"/>
        <v>0</v>
      </c>
      <c r="J98" s="276">
        <f t="shared" si="55"/>
        <v>0</v>
      </c>
      <c r="K98" s="274"/>
      <c r="L98" s="275">
        <f t="shared" si="56"/>
        <v>0</v>
      </c>
      <c r="M98" s="275">
        <f t="shared" si="57"/>
        <v>0</v>
      </c>
      <c r="N98" s="277"/>
      <c r="O98" s="267"/>
      <c r="P98" s="278">
        <f t="shared" si="58"/>
        <v>0</v>
      </c>
      <c r="Q98" s="304"/>
      <c r="R98" s="392" t="str">
        <f t="shared" si="42"/>
        <v>-</v>
      </c>
      <c r="S98" s="237">
        <v>250</v>
      </c>
      <c r="T98" s="270">
        <f t="shared" si="59"/>
        <v>0</v>
      </c>
      <c r="U98" s="271">
        <v>94</v>
      </c>
    </row>
    <row r="99" spans="1:21" ht="20.25" customHeight="1" outlineLevel="1">
      <c r="A99" s="115"/>
      <c r="B99" s="116"/>
      <c r="C99" s="260"/>
      <c r="D99" s="117"/>
      <c r="E99" s="261"/>
      <c r="F99" s="262"/>
      <c r="G99" s="263"/>
      <c r="H99" s="264"/>
      <c r="I99" s="264">
        <f t="shared" si="54"/>
        <v>0</v>
      </c>
      <c r="J99" s="265">
        <f t="shared" si="55"/>
        <v>0</v>
      </c>
      <c r="K99" s="263"/>
      <c r="L99" s="264">
        <f t="shared" si="56"/>
        <v>0</v>
      </c>
      <c r="M99" s="264">
        <f t="shared" si="57"/>
        <v>0</v>
      </c>
      <c r="N99" s="266"/>
      <c r="O99" s="267"/>
      <c r="P99" s="268">
        <f t="shared" si="58"/>
        <v>0</v>
      </c>
      <c r="Q99" s="318"/>
      <c r="R99" s="392" t="str">
        <f t="shared" si="42"/>
        <v>-</v>
      </c>
      <c r="S99" s="237">
        <v>250</v>
      </c>
      <c r="T99" s="270">
        <f t="shared" si="59"/>
        <v>0</v>
      </c>
      <c r="U99" s="271">
        <v>81</v>
      </c>
    </row>
    <row r="100" spans="1:21" ht="20.25" customHeight="1" outlineLevel="1">
      <c r="A100" s="155"/>
      <c r="B100" s="156"/>
      <c r="C100" s="184"/>
      <c r="D100" s="157"/>
      <c r="E100" s="272"/>
      <c r="F100" s="132"/>
      <c r="G100" s="274"/>
      <c r="H100" s="275"/>
      <c r="I100" s="275">
        <f t="shared" si="54"/>
        <v>0</v>
      </c>
      <c r="J100" s="276">
        <f t="shared" si="55"/>
        <v>0</v>
      </c>
      <c r="K100" s="274"/>
      <c r="L100" s="275">
        <f t="shared" si="56"/>
        <v>0</v>
      </c>
      <c r="M100" s="275">
        <f t="shared" si="57"/>
        <v>0</v>
      </c>
      <c r="N100" s="277"/>
      <c r="O100" s="267"/>
      <c r="P100" s="278">
        <f t="shared" si="58"/>
        <v>0</v>
      </c>
      <c r="Q100" s="139"/>
      <c r="R100" s="392" t="str">
        <f t="shared" si="42"/>
        <v>-</v>
      </c>
      <c r="S100" s="237">
        <v>250</v>
      </c>
      <c r="T100" s="270">
        <f t="shared" si="59"/>
        <v>0</v>
      </c>
      <c r="U100" s="271">
        <v>94</v>
      </c>
    </row>
    <row r="101" spans="1:21" ht="20.25" customHeight="1" outlineLevel="1">
      <c r="A101" s="155"/>
      <c r="B101" s="156"/>
      <c r="C101" s="184"/>
      <c r="D101" s="157"/>
      <c r="E101" s="272"/>
      <c r="F101" s="132"/>
      <c r="G101" s="274"/>
      <c r="H101" s="275"/>
      <c r="I101" s="275">
        <f t="shared" si="54"/>
        <v>0</v>
      </c>
      <c r="J101" s="276">
        <f t="shared" si="55"/>
        <v>0</v>
      </c>
      <c r="K101" s="274"/>
      <c r="L101" s="275">
        <f t="shared" si="56"/>
        <v>0</v>
      </c>
      <c r="M101" s="275">
        <f t="shared" si="57"/>
        <v>0</v>
      </c>
      <c r="N101" s="277"/>
      <c r="O101" s="267"/>
      <c r="P101" s="278">
        <f t="shared" si="58"/>
        <v>0</v>
      </c>
      <c r="Q101" s="304"/>
      <c r="R101" s="392" t="str">
        <f t="shared" si="42"/>
        <v>-</v>
      </c>
      <c r="S101" s="237">
        <v>250</v>
      </c>
      <c r="T101" s="270">
        <f t="shared" si="59"/>
        <v>0</v>
      </c>
      <c r="U101" s="271">
        <v>94</v>
      </c>
    </row>
    <row r="102" spans="1:21" ht="20.25" customHeight="1" outlineLevel="1">
      <c r="A102" s="371"/>
      <c r="B102" s="186"/>
      <c r="C102" s="365"/>
      <c r="D102" s="186"/>
      <c r="E102" s="237"/>
      <c r="F102" s="188"/>
      <c r="G102" s="274"/>
      <c r="H102" s="275"/>
      <c r="I102" s="275">
        <f t="shared" si="54"/>
        <v>0</v>
      </c>
      <c r="J102" s="276">
        <f t="shared" si="55"/>
        <v>0</v>
      </c>
      <c r="K102" s="274"/>
      <c r="L102" s="275">
        <f t="shared" si="56"/>
        <v>0</v>
      </c>
      <c r="M102" s="275">
        <f t="shared" si="57"/>
        <v>0</v>
      </c>
      <c r="N102" s="277"/>
      <c r="O102" s="267"/>
      <c r="P102" s="278">
        <f t="shared" si="58"/>
        <v>0</v>
      </c>
      <c r="Q102" s="280"/>
      <c r="R102" s="392" t="str">
        <f t="shared" si="42"/>
        <v>-</v>
      </c>
      <c r="S102" s="237">
        <v>250</v>
      </c>
      <c r="T102" s="270">
        <f t="shared" si="59"/>
        <v>0</v>
      </c>
      <c r="U102" s="271">
        <v>94</v>
      </c>
    </row>
    <row r="103" spans="1:21" ht="20.25" customHeight="1" outlineLevel="1">
      <c r="A103" s="371"/>
      <c r="B103" s="186"/>
      <c r="C103" s="365"/>
      <c r="D103" s="186"/>
      <c r="E103" s="237"/>
      <c r="F103" s="188"/>
      <c r="G103" s="274"/>
      <c r="H103" s="275"/>
      <c r="I103" s="275">
        <f t="shared" si="54"/>
        <v>0</v>
      </c>
      <c r="J103" s="276">
        <f t="shared" si="55"/>
        <v>0</v>
      </c>
      <c r="K103" s="274"/>
      <c r="L103" s="275">
        <f t="shared" si="56"/>
        <v>0</v>
      </c>
      <c r="M103" s="275">
        <f t="shared" si="57"/>
        <v>0</v>
      </c>
      <c r="N103" s="277"/>
      <c r="O103" s="267"/>
      <c r="P103" s="278">
        <f t="shared" si="58"/>
        <v>0</v>
      </c>
      <c r="Q103" s="304"/>
      <c r="R103" s="392" t="str">
        <f t="shared" si="42"/>
        <v>-</v>
      </c>
      <c r="S103" s="237">
        <v>250</v>
      </c>
      <c r="T103" s="270">
        <f t="shared" si="59"/>
        <v>0</v>
      </c>
      <c r="U103" s="271">
        <v>94</v>
      </c>
    </row>
    <row r="104" spans="1:21" ht="20.25" customHeight="1" outlineLevel="1">
      <c r="A104" s="371"/>
      <c r="B104" s="186"/>
      <c r="C104" s="365"/>
      <c r="D104" s="186"/>
      <c r="E104" s="237"/>
      <c r="F104" s="188"/>
      <c r="G104" s="274"/>
      <c r="H104" s="275"/>
      <c r="I104" s="275">
        <f t="shared" si="54"/>
        <v>0</v>
      </c>
      <c r="J104" s="276">
        <f t="shared" si="55"/>
        <v>0</v>
      </c>
      <c r="K104" s="274"/>
      <c r="L104" s="275">
        <f t="shared" si="56"/>
        <v>0</v>
      </c>
      <c r="M104" s="275">
        <f t="shared" si="57"/>
        <v>0</v>
      </c>
      <c r="N104" s="277"/>
      <c r="O104" s="267"/>
      <c r="P104" s="278">
        <f t="shared" si="58"/>
        <v>0</v>
      </c>
      <c r="Q104" s="304"/>
      <c r="R104" s="392" t="str">
        <f t="shared" si="42"/>
        <v>-</v>
      </c>
      <c r="S104" s="237">
        <v>250</v>
      </c>
      <c r="T104" s="270">
        <f t="shared" si="59"/>
        <v>0</v>
      </c>
      <c r="U104" s="271">
        <v>94</v>
      </c>
    </row>
    <row r="105" spans="1:21" ht="20.25" customHeight="1" outlineLevel="1" thickBot="1">
      <c r="A105" s="372"/>
      <c r="B105" s="373"/>
      <c r="C105" s="374"/>
      <c r="D105" s="373"/>
      <c r="E105" s="375"/>
      <c r="F105" s="376"/>
      <c r="G105" s="377"/>
      <c r="H105" s="378"/>
      <c r="I105" s="378">
        <f t="shared" si="54"/>
        <v>0</v>
      </c>
      <c r="J105" s="379">
        <f t="shared" si="55"/>
        <v>0</v>
      </c>
      <c r="K105" s="377"/>
      <c r="L105" s="378">
        <f t="shared" si="56"/>
        <v>0</v>
      </c>
      <c r="M105" s="378">
        <f t="shared" si="57"/>
        <v>0</v>
      </c>
      <c r="N105" s="380"/>
      <c r="O105" s="267"/>
      <c r="P105" s="381">
        <f t="shared" si="58"/>
        <v>0</v>
      </c>
      <c r="Q105" s="382"/>
      <c r="R105" s="393" t="str">
        <f t="shared" si="42"/>
        <v>-</v>
      </c>
      <c r="S105" s="375">
        <v>250</v>
      </c>
      <c r="T105" s="383">
        <f t="shared" si="59"/>
        <v>0</v>
      </c>
      <c r="U105" s="384">
        <v>94</v>
      </c>
    </row>
    <row r="106" spans="1:21" ht="15.75">
      <c r="R106" s="385"/>
    </row>
  </sheetData>
  <mergeCells count="15">
    <mergeCell ref="P3:Q3"/>
    <mergeCell ref="G4:J4"/>
    <mergeCell ref="P4:Q4"/>
    <mergeCell ref="P6:Q6"/>
    <mergeCell ref="K4:N4"/>
    <mergeCell ref="R4:T4"/>
    <mergeCell ref="P46:Q46"/>
    <mergeCell ref="P93:Q93"/>
    <mergeCell ref="P24:Q24"/>
    <mergeCell ref="P54:Q54"/>
    <mergeCell ref="P62:Q62"/>
    <mergeCell ref="P38:Q38"/>
    <mergeCell ref="P82:Q82"/>
    <mergeCell ref="P71:Q71"/>
    <mergeCell ref="P16:Q16"/>
  </mergeCells>
  <phoneticPr fontId="0" type="noConversion"/>
  <conditionalFormatting sqref="T7:T15 T17:T23 T25:T37 T39 T47 T55 T68:T70 T72:T81 T83:T92 T99:T105 T45 T53 T61">
    <cfRule type="cellIs" dxfId="5" priority="6" stopIfTrue="1" operator="greaterThanOrEqual">
      <formula>0.5</formula>
    </cfRule>
  </conditionalFormatting>
  <conditionalFormatting sqref="T40:T44">
    <cfRule type="cellIs" dxfId="4" priority="5" stopIfTrue="1" operator="greaterThanOrEqual">
      <formula>0.5</formula>
    </cfRule>
  </conditionalFormatting>
  <conditionalFormatting sqref="T48:T52">
    <cfRule type="cellIs" dxfId="3" priority="4" stopIfTrue="1" operator="greaterThanOrEqual">
      <formula>0.5</formula>
    </cfRule>
  </conditionalFormatting>
  <conditionalFormatting sqref="T56:T60">
    <cfRule type="cellIs" dxfId="2" priority="3" stopIfTrue="1" operator="greaterThanOrEqual">
      <formula>0.5</formula>
    </cfRule>
  </conditionalFormatting>
  <conditionalFormatting sqref="T63:T67">
    <cfRule type="cellIs" dxfId="1" priority="2" stopIfTrue="1" operator="greaterThanOrEqual">
      <formula>0.5</formula>
    </cfRule>
  </conditionalFormatting>
  <conditionalFormatting sqref="T94:T98">
    <cfRule type="cellIs" dxfId="0" priority="1" stopIfTrue="1" operator="greaterThanOrEqual">
      <formula>0.5</formula>
    </cfRule>
  </conditionalFormatting>
  <printOptions gridLines="1"/>
  <pageMargins left="0.25" right="0.25" top="0.75" bottom="0.75" header="0.3" footer="0.3"/>
  <pageSetup paperSize="9" scale="72" fitToHeight="11" orientation="landscape" horizontalDpi="4294967294" verticalDpi="4294967294"/>
  <headerFooter alignWithMargins="0"/>
  <rowBreaks count="2" manualBreakCount="2">
    <brk id="23" max="16" man="1"/>
    <brk id="70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DR Score</vt:lpstr>
      <vt:lpstr>Draw</vt:lpstr>
      <vt:lpstr>CT Score</vt:lpstr>
      <vt:lpstr>'CT Score'!Print_Area</vt:lpstr>
      <vt:lpstr>'DR Score'!Print_Area</vt:lpstr>
      <vt:lpstr>Draw!Print_Area</vt:lpstr>
      <vt:lpstr>'CT Score'!Print_Titles</vt:lpstr>
      <vt:lpstr>'DR Score'!Print_Titles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Cobra</dc:creator>
  <cp:lastModifiedBy>Natalie Fazel</cp:lastModifiedBy>
  <cp:lastPrinted>2011-03-15T19:26:53Z</cp:lastPrinted>
  <dcterms:created xsi:type="dcterms:W3CDTF">2005-04-22T03:06:26Z</dcterms:created>
  <dcterms:modified xsi:type="dcterms:W3CDTF">2014-03-28T23:11:33Z</dcterms:modified>
</cp:coreProperties>
</file>